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Ranglijst" sheetId="1" r:id="rId1"/>
  </sheets>
  <definedNames>
    <definedName name="_xlnm._FilterDatabase" localSheetId="0" hidden="1">'Ranglijst'!$A$4:$HK$36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N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D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C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sharedStrings.xml><?xml version="1.0" encoding="utf-8"?>
<sst xmlns="http://schemas.openxmlformats.org/spreadsheetml/2006/main" count="271" uniqueCount="107">
  <si>
    <t>b</t>
  </si>
  <si>
    <t xml:space="preserve"> </t>
  </si>
  <si>
    <t>naam</t>
  </si>
  <si>
    <t>Joep ten Brink</t>
  </si>
  <si>
    <t>Zuid</t>
  </si>
  <si>
    <t>Aantal</t>
  </si>
  <si>
    <t>Jan ten Hoeve</t>
  </si>
  <si>
    <t>Friesland</t>
  </si>
  <si>
    <t>Zuidlaren</t>
  </si>
  <si>
    <t>Hotze Braaksma</t>
  </si>
  <si>
    <t>Nieuwkoop</t>
  </si>
  <si>
    <t>Rob Wapenaar</t>
  </si>
  <si>
    <t>Reeuwijk</t>
  </si>
  <si>
    <t>Wim Bech</t>
  </si>
  <si>
    <t>*</t>
  </si>
  <si>
    <t>zeilnr.</t>
  </si>
  <si>
    <t>Mark Bosma</t>
  </si>
  <si>
    <t>Jeroen Mickers</t>
  </si>
  <si>
    <t>regio</t>
  </si>
  <si>
    <t>NED 626</t>
  </si>
  <si>
    <t>Thies Bosch</t>
  </si>
  <si>
    <t>Arno Start</t>
  </si>
  <si>
    <t>NED 680</t>
  </si>
  <si>
    <t>NED 6</t>
  </si>
  <si>
    <t>Quintus Lampe</t>
  </si>
  <si>
    <t>Henk Kuiper</t>
  </si>
  <si>
    <t>Spiegelplas</t>
  </si>
  <si>
    <t>Jan van Amerongen</t>
  </si>
  <si>
    <t>Zuidlaardermeer</t>
  </si>
  <si>
    <t>Rotterdam</t>
  </si>
  <si>
    <t>Jan de Best</t>
  </si>
  <si>
    <t>Maurice Gerards</t>
  </si>
  <si>
    <t>GER 17</t>
  </si>
  <si>
    <t>NED 513</t>
  </si>
  <si>
    <t>Jan Willem van den Hondel</t>
  </si>
  <si>
    <t>Mike Huiskamp</t>
  </si>
  <si>
    <t>Luuk Kuijper</t>
  </si>
  <si>
    <t>Max Visser</t>
  </si>
  <si>
    <t>Belter</t>
  </si>
  <si>
    <t>totaal ranglijst</t>
  </si>
  <si>
    <t>NED 693</t>
  </si>
  <si>
    <t>NED 696</t>
  </si>
  <si>
    <t>Status</t>
  </si>
  <si>
    <t>totaal excl bonus</t>
  </si>
  <si>
    <t>bonus punten</t>
  </si>
  <si>
    <t>Rookie</t>
  </si>
  <si>
    <t>Young Rider</t>
  </si>
  <si>
    <t>Senior</t>
  </si>
  <si>
    <t>Master</t>
  </si>
  <si>
    <t>Totaal</t>
  </si>
  <si>
    <t>vloot</t>
  </si>
  <si>
    <t>NED 650</t>
  </si>
  <si>
    <t>Stefan de Vries</t>
  </si>
  <si>
    <t>Friso Por</t>
  </si>
  <si>
    <t>Ed van der Steene</t>
  </si>
  <si>
    <t>Hendrik van der Pol</t>
  </si>
  <si>
    <t>Regatta Runner</t>
  </si>
  <si>
    <t>Algemeen</t>
  </si>
  <si>
    <t>totaal 5 beste wedtrijden</t>
  </si>
  <si>
    <t>BESTE 5 ex bonus</t>
  </si>
  <si>
    <t>TOP 5 Vloten (Beste 4 zeilers)</t>
  </si>
  <si>
    <t>Punten vs Categorie (NL IOU)</t>
  </si>
  <si>
    <t>Dick van Doorn</t>
  </si>
  <si>
    <t>ptn</t>
  </si>
  <si>
    <t>NED 8</t>
  </si>
  <si>
    <t>NED 16</t>
  </si>
  <si>
    <t>Reserve</t>
  </si>
  <si>
    <t>NED 9</t>
  </si>
  <si>
    <t>NED 675</t>
  </si>
  <si>
    <t>NED 640</t>
  </si>
  <si>
    <t>NED 561</t>
  </si>
  <si>
    <t>NED 618</t>
  </si>
  <si>
    <t>NED 576</t>
  </si>
  <si>
    <t>NED 357</t>
  </si>
  <si>
    <t>NED 678</t>
  </si>
  <si>
    <t>Jeen Nijdam</t>
  </si>
  <si>
    <t>Marc Heijke</t>
  </si>
  <si>
    <t>Ertveldplas</t>
  </si>
  <si>
    <t>NED 44</t>
  </si>
  <si>
    <t>NED 118</t>
  </si>
  <si>
    <t>NED 401</t>
  </si>
  <si>
    <t>NED 49</t>
  </si>
  <si>
    <t>GER 1545</t>
  </si>
  <si>
    <t xml:space="preserve">Wintercup </t>
  </si>
  <si>
    <t>Eiscup</t>
  </si>
  <si>
    <t>Baldenaysee</t>
  </si>
  <si>
    <t>Harm Messendorp</t>
  </si>
  <si>
    <t xml:space="preserve">NED 6 </t>
  </si>
  <si>
    <t>Geert Wierenga</t>
  </si>
  <si>
    <t>NED 437</t>
  </si>
  <si>
    <t>GER 7</t>
  </si>
  <si>
    <t xml:space="preserve">NED 659 </t>
  </si>
  <si>
    <t xml:space="preserve">  </t>
  </si>
  <si>
    <t/>
  </si>
  <si>
    <t>Kralingen</t>
  </si>
  <si>
    <t>Ton Op de Weegh</t>
  </si>
  <si>
    <t>Fedde Sonnema</t>
  </si>
  <si>
    <t>Richard Spruijt</t>
  </si>
  <si>
    <t>Harm van den Broek</t>
  </si>
  <si>
    <t>Jeroen Kooi</t>
  </si>
  <si>
    <t>NED 585</t>
  </si>
  <si>
    <t>NED 692</t>
  </si>
  <si>
    <t>NED 565</t>
  </si>
  <si>
    <t>NED 17</t>
  </si>
  <si>
    <t>NED 694</t>
  </si>
  <si>
    <t>Oliebollen race</t>
  </si>
  <si>
    <t>Boter- letter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</si>
</sst>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20"/>
      <name val="Calibri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46" fillId="0" borderId="0" xfId="55" applyFont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47" fillId="26" borderId="11" xfId="39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7" fillId="26" borderId="0" xfId="39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7" fillId="26" borderId="0" xfId="39" applyFont="1" applyBorder="1" applyAlignment="1">
      <alignment vertical="center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1" fontId="4" fillId="0" borderId="16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" fontId="4" fillId="0" borderId="18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1" fontId="5" fillId="0" borderId="0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1" fontId="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4" fillId="6" borderId="0" xfId="0" applyFont="1" applyFill="1" applyBorder="1" applyAlignment="1">
      <alignment/>
    </xf>
    <xf numFmtId="1" fontId="4" fillId="6" borderId="13" xfId="0" applyNumberFormat="1" applyFont="1" applyFill="1" applyBorder="1" applyAlignment="1">
      <alignment/>
    </xf>
    <xf numFmtId="0" fontId="4" fillId="6" borderId="13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7" fillId="0" borderId="11" xfId="39" applyFont="1" applyFill="1" applyBorder="1" applyAlignment="1">
      <alignment vertical="center" wrapText="1"/>
    </xf>
    <xf numFmtId="2" fontId="4" fillId="6" borderId="19" xfId="0" applyNumberFormat="1" applyFont="1" applyFill="1" applyBorder="1" applyAlignment="1">
      <alignment vertical="center" wrapText="1"/>
    </xf>
    <xf numFmtId="2" fontId="4" fillId="6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4" fillId="6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8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1" fontId="4" fillId="0" borderId="22" xfId="0" applyNumberFormat="1" applyFont="1" applyBorder="1" applyAlignment="1">
      <alignment horizontal="center" vertical="center" textRotation="90" wrapText="1"/>
    </xf>
    <xf numFmtId="1" fontId="4" fillId="0" borderId="18" xfId="0" applyNumberFormat="1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47" fillId="26" borderId="23" xfId="39" applyFont="1" applyBorder="1" applyAlignment="1">
      <alignment horizontal="center" vertical="center" textRotation="90"/>
    </xf>
    <xf numFmtId="0" fontId="47" fillId="26" borderId="13" xfId="39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textRotation="90"/>
    </xf>
    <xf numFmtId="0" fontId="49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/>
    </xf>
    <xf numFmtId="0" fontId="4" fillId="6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16" fontId="4" fillId="0" borderId="2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" fontId="4" fillId="6" borderId="18" xfId="0" applyNumberFormat="1" applyFont="1" applyFill="1" applyBorder="1" applyAlignment="1">
      <alignment horizontal="center"/>
    </xf>
    <xf numFmtId="16" fontId="4" fillId="6" borderId="0" xfId="0" applyNumberFormat="1" applyFont="1" applyFill="1" applyBorder="1" applyAlignment="1">
      <alignment horizontal="center"/>
    </xf>
    <xf numFmtId="16" fontId="4" fillId="6" borderId="13" xfId="0" applyNumberFormat="1" applyFont="1" applyFill="1" applyBorder="1" applyAlignment="1">
      <alignment horizontal="center"/>
    </xf>
    <xf numFmtId="16" fontId="4" fillId="34" borderId="1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96"/>
  <sheetViews>
    <sheetView tabSelected="1" zoomScale="150" zoomScaleNormal="150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J5" sqref="J5"/>
    </sheetView>
  </sheetViews>
  <sheetFormatPr defaultColWidth="6.83203125" defaultRowHeight="11.25"/>
  <cols>
    <col min="1" max="1" width="15.66015625" style="26" customWidth="1"/>
    <col min="2" max="2" width="16.66015625" style="115" bestFit="1" customWidth="1"/>
    <col min="3" max="3" width="36" style="38" bestFit="1" customWidth="1"/>
    <col min="4" max="4" width="5.66015625" style="49" hidden="1" customWidth="1"/>
    <col min="5" max="5" width="16.5" style="38" customWidth="1"/>
    <col min="6" max="6" width="6.66015625" style="28" hidden="1" customWidth="1"/>
    <col min="7" max="7" width="16.66015625" style="62" customWidth="1"/>
    <col min="8" max="8" width="7.16015625" style="15" hidden="1" customWidth="1"/>
    <col min="9" max="9" width="12" style="46" bestFit="1" customWidth="1"/>
    <col min="10" max="10" width="11.5" style="104" customWidth="1"/>
    <col min="11" max="11" width="3" style="39" hidden="1" customWidth="1"/>
    <col min="12" max="12" width="8.16015625" style="41" customWidth="1"/>
    <col min="13" max="13" width="13.66015625" style="53" customWidth="1"/>
    <col min="14" max="14" width="3" style="16" hidden="1" customWidth="1"/>
    <col min="15" max="15" width="8.16015625" style="31" customWidth="1"/>
    <col min="16" max="16" width="11.5" style="104" customWidth="1"/>
    <col min="17" max="17" width="3" style="39" hidden="1" customWidth="1"/>
    <col min="18" max="18" width="10" style="41" customWidth="1"/>
    <col min="19" max="19" width="13.66015625" style="31" customWidth="1"/>
    <col min="20" max="20" width="3" style="16" hidden="1" customWidth="1"/>
    <col min="21" max="21" width="10" style="31" customWidth="1"/>
    <col min="22" max="22" width="11.5" style="42" hidden="1" customWidth="1"/>
    <col min="23" max="23" width="3" style="39" hidden="1" customWidth="1"/>
    <col min="24" max="24" width="10" style="41" hidden="1" customWidth="1"/>
    <col min="25" max="25" width="13.66015625" style="31" hidden="1" customWidth="1"/>
    <col min="26" max="26" width="3" style="16" hidden="1" customWidth="1"/>
    <col min="27" max="27" width="10" style="31" hidden="1" customWidth="1"/>
    <col min="28" max="28" width="11.5" style="42" hidden="1" customWidth="1"/>
    <col min="29" max="29" width="3" style="39" hidden="1" customWidth="1"/>
    <col min="30" max="30" width="10" style="41" hidden="1" customWidth="1"/>
    <col min="31" max="31" width="12.66015625" style="31" hidden="1" customWidth="1"/>
    <col min="32" max="32" width="0.1640625" style="16" hidden="1" customWidth="1"/>
    <col min="33" max="33" width="10" style="31" hidden="1" customWidth="1"/>
    <col min="34" max="34" width="11.5" style="42" hidden="1" customWidth="1"/>
    <col min="35" max="35" width="3" style="39" hidden="1" customWidth="1"/>
    <col min="36" max="36" width="10" style="41" hidden="1" customWidth="1"/>
    <col min="37" max="37" width="13.66015625" style="31" hidden="1" customWidth="1"/>
    <col min="38" max="38" width="3" style="16" hidden="1" customWidth="1"/>
    <col min="39" max="39" width="10" style="31" hidden="1" customWidth="1"/>
    <col min="40" max="40" width="11.5" style="42" hidden="1" customWidth="1"/>
    <col min="41" max="41" width="3" style="39" hidden="1" customWidth="1"/>
    <col min="42" max="42" width="10" style="41" hidden="1" customWidth="1"/>
    <col min="43" max="43" width="10.66015625" style="31" hidden="1" customWidth="1"/>
    <col min="44" max="44" width="3" style="16" hidden="1" customWidth="1"/>
    <col min="45" max="45" width="10" style="31" hidden="1" customWidth="1"/>
    <col min="46" max="46" width="11.5" style="42" hidden="1" customWidth="1"/>
    <col min="47" max="47" width="3" style="39" hidden="1" customWidth="1"/>
    <col min="48" max="48" width="10" style="41" hidden="1" customWidth="1"/>
    <col min="49" max="49" width="10.66015625" style="31" hidden="1" customWidth="1"/>
    <col min="50" max="50" width="3" style="16" hidden="1" customWidth="1"/>
    <col min="51" max="51" width="10" style="31" hidden="1" customWidth="1"/>
    <col min="52" max="52" width="11.5" style="42" hidden="1" customWidth="1"/>
    <col min="53" max="53" width="3" style="39" hidden="1" customWidth="1"/>
    <col min="54" max="54" width="10" style="41" hidden="1" customWidth="1"/>
    <col min="55" max="55" width="10.66015625" style="31" hidden="1" customWidth="1"/>
    <col min="56" max="56" width="3" style="16" hidden="1" customWidth="1"/>
    <col min="57" max="57" width="10" style="31" hidden="1" customWidth="1"/>
    <col min="58" max="58" width="11.5" style="42" hidden="1" customWidth="1"/>
    <col min="59" max="59" width="3" style="39" hidden="1" customWidth="1"/>
    <col min="60" max="60" width="10" style="41" hidden="1" customWidth="1"/>
    <col min="61" max="61" width="10.66015625" style="31" hidden="1" customWidth="1"/>
    <col min="62" max="62" width="3" style="16" hidden="1" customWidth="1"/>
    <col min="63" max="63" width="10" style="31" hidden="1" customWidth="1"/>
    <col min="64" max="64" width="11.5" style="42" hidden="1" customWidth="1"/>
    <col min="65" max="65" width="3" style="39" hidden="1" customWidth="1"/>
    <col min="66" max="66" width="10" style="41" hidden="1" customWidth="1"/>
    <col min="67" max="67" width="10.66015625" style="31" hidden="1" customWidth="1"/>
    <col min="68" max="68" width="3" style="16" hidden="1" customWidth="1"/>
    <col min="69" max="69" width="9.66015625" style="31" hidden="1" customWidth="1"/>
    <col min="70" max="70" width="14" style="35" customWidth="1"/>
    <col min="71" max="71" width="10.5" style="17" hidden="1" customWidth="1"/>
    <col min="72" max="72" width="2.66015625" style="17" hidden="1" customWidth="1"/>
    <col min="73" max="73" width="8.5" style="13" customWidth="1"/>
    <col min="74" max="74" width="9" style="36" customWidth="1"/>
    <col min="75" max="95" width="7.66015625" style="37" hidden="1" customWidth="1"/>
    <col min="96" max="96" width="12" style="34" customWidth="1"/>
    <col min="97" max="97" width="7.66015625" style="53" hidden="1" customWidth="1"/>
    <col min="98" max="98" width="9.16015625" style="53" hidden="1" customWidth="1"/>
    <col min="99" max="100" width="7.66015625" style="53" hidden="1" customWidth="1"/>
    <col min="101" max="102" width="9.16015625" style="65" hidden="1" customWidth="1"/>
    <col min="103" max="104" width="7.66015625" style="65" hidden="1" customWidth="1"/>
    <col min="105" max="105" width="5.5" style="1" hidden="1" customWidth="1"/>
    <col min="106" max="106" width="6.5" style="1" hidden="1" customWidth="1"/>
    <col min="107" max="108" width="6.5" style="65" hidden="1" customWidth="1"/>
    <col min="109" max="109" width="8" style="65" hidden="1" customWidth="1"/>
    <col min="110" max="110" width="5.16015625" style="65" hidden="1" customWidth="1"/>
    <col min="111" max="111" width="4.66015625" style="65" hidden="1" customWidth="1"/>
    <col min="112" max="116" width="6.66015625" style="1" customWidth="1"/>
    <col min="117" max="16384" width="6.66015625" style="1" customWidth="1"/>
  </cols>
  <sheetData>
    <row r="1" spans="1:111" s="8" customFormat="1" ht="42" customHeight="1" thickBot="1">
      <c r="A1" s="96">
        <v>2022</v>
      </c>
      <c r="B1" s="114" t="s">
        <v>1</v>
      </c>
      <c r="C1" s="83" t="s">
        <v>1</v>
      </c>
      <c r="D1" s="85" t="s">
        <v>1</v>
      </c>
      <c r="E1" s="83" t="s">
        <v>1</v>
      </c>
      <c r="F1" s="91" t="s">
        <v>1</v>
      </c>
      <c r="G1" s="87" t="s">
        <v>1</v>
      </c>
      <c r="H1" s="89" t="s">
        <v>1</v>
      </c>
      <c r="I1" s="85" t="s">
        <v>1</v>
      </c>
      <c r="J1" s="54" t="s">
        <v>84</v>
      </c>
      <c r="K1" s="57">
        <v>3</v>
      </c>
      <c r="L1" s="43">
        <v>1</v>
      </c>
      <c r="M1" s="75" t="s">
        <v>105</v>
      </c>
      <c r="N1" s="10">
        <v>1</v>
      </c>
      <c r="O1" s="107">
        <v>2</v>
      </c>
      <c r="P1" s="54" t="s">
        <v>106</v>
      </c>
      <c r="Q1" s="57">
        <v>2</v>
      </c>
      <c r="R1" s="43">
        <v>3</v>
      </c>
      <c r="S1" s="75" t="s">
        <v>83</v>
      </c>
      <c r="T1" s="10">
        <v>2</v>
      </c>
      <c r="U1" s="44">
        <v>4</v>
      </c>
      <c r="V1" s="54" t="s">
        <v>66</v>
      </c>
      <c r="W1" s="57" t="s">
        <v>1</v>
      </c>
      <c r="X1" s="43">
        <v>5</v>
      </c>
      <c r="Y1" s="75" t="s">
        <v>66</v>
      </c>
      <c r="Z1" s="10" t="s">
        <v>1</v>
      </c>
      <c r="AA1" s="44">
        <v>6</v>
      </c>
      <c r="AB1" s="54" t="s">
        <v>66</v>
      </c>
      <c r="AC1" s="57" t="s">
        <v>1</v>
      </c>
      <c r="AD1" s="43">
        <v>7</v>
      </c>
      <c r="AE1" s="75" t="s">
        <v>66</v>
      </c>
      <c r="AF1" s="10" t="s">
        <v>1</v>
      </c>
      <c r="AG1" s="44">
        <v>8</v>
      </c>
      <c r="AH1" s="54" t="s">
        <v>66</v>
      </c>
      <c r="AI1" s="57" t="s">
        <v>1</v>
      </c>
      <c r="AJ1" s="43">
        <v>9</v>
      </c>
      <c r="AK1" s="75" t="s">
        <v>66</v>
      </c>
      <c r="AL1" s="10" t="s">
        <v>1</v>
      </c>
      <c r="AM1" s="44">
        <v>10</v>
      </c>
      <c r="AN1" s="54" t="s">
        <v>66</v>
      </c>
      <c r="AO1" s="57" t="s">
        <v>1</v>
      </c>
      <c r="AP1" s="43">
        <v>11</v>
      </c>
      <c r="AQ1" s="75" t="s">
        <v>66</v>
      </c>
      <c r="AR1" s="10" t="s">
        <v>1</v>
      </c>
      <c r="AS1" s="44">
        <v>12</v>
      </c>
      <c r="AT1" s="54" t="s">
        <v>66</v>
      </c>
      <c r="AU1" s="57" t="s">
        <v>1</v>
      </c>
      <c r="AV1" s="43">
        <v>13</v>
      </c>
      <c r="AW1" s="75" t="s">
        <v>66</v>
      </c>
      <c r="AX1" s="10" t="s">
        <v>1</v>
      </c>
      <c r="AY1" s="44">
        <v>14</v>
      </c>
      <c r="AZ1" s="54" t="s">
        <v>66</v>
      </c>
      <c r="BA1" s="57" t="s">
        <v>1</v>
      </c>
      <c r="BB1" s="43">
        <v>15</v>
      </c>
      <c r="BC1" s="75" t="s">
        <v>66</v>
      </c>
      <c r="BD1" s="10" t="s">
        <v>1</v>
      </c>
      <c r="BE1" s="44">
        <v>16</v>
      </c>
      <c r="BF1" s="54" t="s">
        <v>66</v>
      </c>
      <c r="BG1" s="57" t="s">
        <v>1</v>
      </c>
      <c r="BH1" s="43">
        <v>17</v>
      </c>
      <c r="BI1" s="75" t="s">
        <v>66</v>
      </c>
      <c r="BJ1" s="10" t="s">
        <v>1</v>
      </c>
      <c r="BK1" s="44">
        <v>18</v>
      </c>
      <c r="BL1" s="54" t="s">
        <v>66</v>
      </c>
      <c r="BM1" s="57" t="s">
        <v>1</v>
      </c>
      <c r="BN1" s="43">
        <v>19</v>
      </c>
      <c r="BO1" s="75" t="s">
        <v>66</v>
      </c>
      <c r="BP1" s="10" t="s">
        <v>1</v>
      </c>
      <c r="BQ1" s="44">
        <v>20</v>
      </c>
      <c r="BR1" s="81" t="s">
        <v>43</v>
      </c>
      <c r="BS1" s="73" t="s">
        <v>58</v>
      </c>
      <c r="BT1" s="9"/>
      <c r="BU1" s="73" t="s">
        <v>44</v>
      </c>
      <c r="BV1" s="79" t="s">
        <v>39</v>
      </c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56"/>
      <c r="CR1" s="11"/>
      <c r="CS1" s="123" t="s">
        <v>60</v>
      </c>
      <c r="CT1" s="124"/>
      <c r="CU1" s="124"/>
      <c r="CV1" s="124"/>
      <c r="CW1" s="124"/>
      <c r="CX1" s="124"/>
      <c r="CY1" s="124"/>
      <c r="CZ1" s="125"/>
      <c r="DB1" s="126" t="s">
        <v>61</v>
      </c>
      <c r="DC1" s="127"/>
      <c r="DD1" s="127"/>
      <c r="DE1" s="127"/>
      <c r="DF1" s="127"/>
      <c r="DG1" s="128"/>
    </row>
    <row r="2" spans="1:111" s="5" customFormat="1" ht="39.75" customHeight="1" thickBot="1">
      <c r="A2" s="96">
        <v>2023</v>
      </c>
      <c r="B2" s="114" t="s">
        <v>15</v>
      </c>
      <c r="C2" s="83" t="s">
        <v>2</v>
      </c>
      <c r="D2" s="85" t="s">
        <v>5</v>
      </c>
      <c r="E2" s="83" t="s">
        <v>50</v>
      </c>
      <c r="F2" s="91" t="s">
        <v>18</v>
      </c>
      <c r="G2" s="87" t="s">
        <v>42</v>
      </c>
      <c r="H2" s="79" t="s">
        <v>45</v>
      </c>
      <c r="I2" s="85" t="s">
        <v>49</v>
      </c>
      <c r="J2" s="117" t="s">
        <v>85</v>
      </c>
      <c r="K2" s="118"/>
      <c r="L2" s="119"/>
      <c r="M2" s="120" t="s">
        <v>8</v>
      </c>
      <c r="N2" s="121"/>
      <c r="O2" s="122"/>
      <c r="P2" s="117" t="s">
        <v>94</v>
      </c>
      <c r="Q2" s="118"/>
      <c r="R2" s="119"/>
      <c r="S2" s="120" t="s">
        <v>77</v>
      </c>
      <c r="T2" s="121"/>
      <c r="U2" s="122"/>
      <c r="V2" s="117" t="s">
        <v>66</v>
      </c>
      <c r="W2" s="118"/>
      <c r="X2" s="119"/>
      <c r="Y2" s="120" t="s">
        <v>66</v>
      </c>
      <c r="Z2" s="121"/>
      <c r="AA2" s="122"/>
      <c r="AB2" s="117" t="s">
        <v>66</v>
      </c>
      <c r="AC2" s="118"/>
      <c r="AD2" s="119"/>
      <c r="AE2" s="120" t="s">
        <v>66</v>
      </c>
      <c r="AF2" s="121"/>
      <c r="AG2" s="122"/>
      <c r="AH2" s="117" t="s">
        <v>66</v>
      </c>
      <c r="AI2" s="118"/>
      <c r="AJ2" s="119"/>
      <c r="AK2" s="120" t="s">
        <v>66</v>
      </c>
      <c r="AL2" s="121"/>
      <c r="AM2" s="122"/>
      <c r="AN2" s="117" t="s">
        <v>66</v>
      </c>
      <c r="AO2" s="118"/>
      <c r="AP2" s="119"/>
      <c r="AQ2" s="120" t="s">
        <v>66</v>
      </c>
      <c r="AR2" s="121"/>
      <c r="AS2" s="122"/>
      <c r="AT2" s="117" t="s">
        <v>66</v>
      </c>
      <c r="AU2" s="118"/>
      <c r="AV2" s="119"/>
      <c r="AW2" s="120" t="s">
        <v>66</v>
      </c>
      <c r="AX2" s="121"/>
      <c r="AY2" s="122"/>
      <c r="AZ2" s="117" t="s">
        <v>66</v>
      </c>
      <c r="BA2" s="118"/>
      <c r="BB2" s="119"/>
      <c r="BC2" s="120" t="s">
        <v>66</v>
      </c>
      <c r="BD2" s="121"/>
      <c r="BE2" s="122"/>
      <c r="BF2" s="117" t="s">
        <v>66</v>
      </c>
      <c r="BG2" s="118"/>
      <c r="BH2" s="119"/>
      <c r="BI2" s="120" t="s">
        <v>66</v>
      </c>
      <c r="BJ2" s="121"/>
      <c r="BK2" s="122"/>
      <c r="BL2" s="117" t="s">
        <v>66</v>
      </c>
      <c r="BM2" s="118"/>
      <c r="BN2" s="119"/>
      <c r="BO2" s="120" t="s">
        <v>66</v>
      </c>
      <c r="BP2" s="121"/>
      <c r="BQ2" s="122"/>
      <c r="BR2" s="82"/>
      <c r="BS2" s="74"/>
      <c r="BT2" s="12" t="s">
        <v>0</v>
      </c>
      <c r="BU2" s="74"/>
      <c r="BV2" s="80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73" t="s">
        <v>59</v>
      </c>
      <c r="CR2" s="4"/>
      <c r="CS2" s="68" t="s">
        <v>38</v>
      </c>
      <c r="CT2" s="69" t="s">
        <v>7</v>
      </c>
      <c r="CU2" s="69" t="s">
        <v>10</v>
      </c>
      <c r="CV2" s="69" t="s">
        <v>12</v>
      </c>
      <c r="CW2" s="69" t="s">
        <v>29</v>
      </c>
      <c r="CX2" s="69" t="s">
        <v>26</v>
      </c>
      <c r="CY2" s="69" t="s">
        <v>4</v>
      </c>
      <c r="CZ2" s="95" t="s">
        <v>28</v>
      </c>
      <c r="DB2" s="68" t="s">
        <v>57</v>
      </c>
      <c r="DC2" s="69" t="s">
        <v>48</v>
      </c>
      <c r="DD2" s="69" t="s">
        <v>47</v>
      </c>
      <c r="DE2" s="102" t="s">
        <v>46</v>
      </c>
      <c r="DF2" s="69" t="s">
        <v>45</v>
      </c>
      <c r="DG2" s="95" t="s">
        <v>56</v>
      </c>
    </row>
    <row r="3" spans="1:111" s="6" customFormat="1" ht="13.5" customHeight="1">
      <c r="A3" s="72"/>
      <c r="B3" s="115"/>
      <c r="C3" s="84"/>
      <c r="D3" s="86"/>
      <c r="E3" s="84"/>
      <c r="F3" s="92"/>
      <c r="G3" s="88"/>
      <c r="H3" s="90"/>
      <c r="I3" s="86"/>
      <c r="J3" s="110">
        <v>44871</v>
      </c>
      <c r="K3" s="111"/>
      <c r="L3" s="112" t="s">
        <v>63</v>
      </c>
      <c r="M3" s="76">
        <v>44885</v>
      </c>
      <c r="N3" s="77"/>
      <c r="O3" s="108" t="s">
        <v>63</v>
      </c>
      <c r="P3" s="110">
        <v>44891</v>
      </c>
      <c r="Q3" s="111"/>
      <c r="R3" s="112" t="s">
        <v>63</v>
      </c>
      <c r="S3" s="76">
        <v>44990</v>
      </c>
      <c r="T3" s="77"/>
      <c r="U3" s="78" t="s">
        <v>63</v>
      </c>
      <c r="V3" s="110" t="s">
        <v>1</v>
      </c>
      <c r="W3" s="111"/>
      <c r="X3" s="113" t="s">
        <v>63</v>
      </c>
      <c r="Y3" s="76">
        <v>0</v>
      </c>
      <c r="Z3" s="77"/>
      <c r="AA3" s="78" t="s">
        <v>63</v>
      </c>
      <c r="AB3" s="110">
        <v>0</v>
      </c>
      <c r="AC3" s="111"/>
      <c r="AD3" s="113" t="s">
        <v>63</v>
      </c>
      <c r="AE3" s="76">
        <v>0</v>
      </c>
      <c r="AF3" s="77"/>
      <c r="AG3" s="78" t="s">
        <v>63</v>
      </c>
      <c r="AH3" s="110">
        <v>0</v>
      </c>
      <c r="AI3" s="111"/>
      <c r="AJ3" s="113" t="s">
        <v>63</v>
      </c>
      <c r="AK3" s="76">
        <v>0</v>
      </c>
      <c r="AL3" s="77"/>
      <c r="AM3" s="78" t="s">
        <v>63</v>
      </c>
      <c r="AN3" s="110">
        <v>0</v>
      </c>
      <c r="AO3" s="111"/>
      <c r="AP3" s="112"/>
      <c r="AQ3" s="76">
        <v>0</v>
      </c>
      <c r="AR3" s="77"/>
      <c r="AS3" s="78"/>
      <c r="AT3" s="110">
        <v>0</v>
      </c>
      <c r="AU3" s="111"/>
      <c r="AV3" s="112"/>
      <c r="AW3" s="76">
        <v>0</v>
      </c>
      <c r="AX3" s="77"/>
      <c r="AY3" s="78"/>
      <c r="AZ3" s="110">
        <v>0</v>
      </c>
      <c r="BA3" s="111"/>
      <c r="BB3" s="112"/>
      <c r="BC3" s="76" t="s">
        <v>93</v>
      </c>
      <c r="BD3" s="77"/>
      <c r="BE3" s="78"/>
      <c r="BF3" s="110" t="s">
        <v>93</v>
      </c>
      <c r="BG3" s="111"/>
      <c r="BH3" s="112"/>
      <c r="BI3" s="76" t="s">
        <v>93</v>
      </c>
      <c r="BJ3" s="77"/>
      <c r="BK3" s="78"/>
      <c r="BL3" s="110" t="s">
        <v>93</v>
      </c>
      <c r="BM3" s="111"/>
      <c r="BN3" s="112"/>
      <c r="BO3" s="76" t="s">
        <v>93</v>
      </c>
      <c r="BP3" s="77"/>
      <c r="BQ3" s="78"/>
      <c r="BR3" s="82"/>
      <c r="BS3" s="74"/>
      <c r="BT3" s="17" t="s">
        <v>14</v>
      </c>
      <c r="BU3" s="74"/>
      <c r="BV3" s="80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74"/>
      <c r="CR3" s="18"/>
      <c r="CS3" s="66" t="e">
        <v>#REF!</v>
      </c>
      <c r="CT3" s="45" t="e">
        <v>#REF!</v>
      </c>
      <c r="CU3" s="45" t="e">
        <v>#REF!</v>
      </c>
      <c r="CV3" s="45" t="e">
        <v>#REF!</v>
      </c>
      <c r="CW3" s="45" t="e">
        <v>#REF!</v>
      </c>
      <c r="CX3" s="45" t="e">
        <v>#REF!</v>
      </c>
      <c r="CY3" s="45" t="e">
        <v>#REF!</v>
      </c>
      <c r="CZ3" s="100" t="e">
        <v>#REF!</v>
      </c>
      <c r="DB3" s="97"/>
      <c r="DC3" s="93"/>
      <c r="DD3" s="93"/>
      <c r="DE3" s="93"/>
      <c r="DF3" s="93"/>
      <c r="DG3" s="98"/>
    </row>
    <row r="4" spans="1:111" s="7" customFormat="1" ht="13.5" thickBot="1">
      <c r="A4" s="106">
        <v>1</v>
      </c>
      <c r="B4" s="116"/>
      <c r="C4" s="19"/>
      <c r="D4" s="103"/>
      <c r="E4" s="19"/>
      <c r="F4" s="21"/>
      <c r="G4" s="61" t="s">
        <v>1</v>
      </c>
      <c r="H4" s="22"/>
      <c r="I4" s="47"/>
      <c r="J4" s="48">
        <v>30</v>
      </c>
      <c r="K4" s="51"/>
      <c r="L4" s="58">
        <v>1</v>
      </c>
      <c r="M4" s="55">
        <v>7</v>
      </c>
      <c r="N4" s="50"/>
      <c r="O4" s="109">
        <v>1</v>
      </c>
      <c r="P4" s="48">
        <v>6</v>
      </c>
      <c r="Q4" s="51"/>
      <c r="R4" s="58">
        <v>1</v>
      </c>
      <c r="S4" s="55">
        <v>9</v>
      </c>
      <c r="T4" s="50"/>
      <c r="U4" s="59">
        <v>1</v>
      </c>
      <c r="V4" s="48"/>
      <c r="W4" s="51"/>
      <c r="X4" s="58">
        <v>1</v>
      </c>
      <c r="Y4" s="55"/>
      <c r="Z4" s="50"/>
      <c r="AA4" s="59">
        <v>1</v>
      </c>
      <c r="AB4" s="48"/>
      <c r="AC4" s="51"/>
      <c r="AD4" s="59">
        <v>1</v>
      </c>
      <c r="AE4" s="55"/>
      <c r="AF4" s="50"/>
      <c r="AG4" s="59">
        <v>1</v>
      </c>
      <c r="AH4" s="48"/>
      <c r="AI4" s="51"/>
      <c r="AJ4" s="58">
        <v>1</v>
      </c>
      <c r="AK4" s="55"/>
      <c r="AL4" s="50"/>
      <c r="AM4" s="59">
        <v>1</v>
      </c>
      <c r="AN4" s="48"/>
      <c r="AO4" s="51">
        <v>67</v>
      </c>
      <c r="AP4" s="58">
        <v>1</v>
      </c>
      <c r="AQ4" s="55"/>
      <c r="AR4" s="50"/>
      <c r="AS4" s="59">
        <v>1</v>
      </c>
      <c r="AT4" s="48"/>
      <c r="AU4" s="51"/>
      <c r="AV4" s="59">
        <v>1</v>
      </c>
      <c r="AW4" s="55"/>
      <c r="AX4" s="50"/>
      <c r="AY4" s="59">
        <v>1</v>
      </c>
      <c r="AZ4" s="48"/>
      <c r="BA4" s="51"/>
      <c r="BB4" s="58">
        <v>1</v>
      </c>
      <c r="BC4" s="55" t="e">
        <v>#REF!</v>
      </c>
      <c r="BD4" s="50"/>
      <c r="BE4" s="59">
        <v>1</v>
      </c>
      <c r="BF4" s="48" t="e">
        <v>#REF!</v>
      </c>
      <c r="BG4" s="51"/>
      <c r="BH4" s="58">
        <v>1</v>
      </c>
      <c r="BI4" s="55" t="e">
        <v>#REF!</v>
      </c>
      <c r="BJ4" s="50"/>
      <c r="BK4" s="59">
        <v>1</v>
      </c>
      <c r="BL4" s="48" t="e">
        <v>#REF!</v>
      </c>
      <c r="BM4" s="51"/>
      <c r="BN4" s="58">
        <v>1</v>
      </c>
      <c r="BO4" s="55" t="e">
        <v>#REF!</v>
      </c>
      <c r="BP4" s="50"/>
      <c r="BQ4" s="59">
        <v>1</v>
      </c>
      <c r="BR4" s="23"/>
      <c r="BS4" s="24"/>
      <c r="BT4" s="24"/>
      <c r="BU4" s="20"/>
      <c r="BV4" s="25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74"/>
      <c r="CR4" s="20"/>
      <c r="CS4" s="55"/>
      <c r="CT4" s="50"/>
      <c r="CU4" s="50"/>
      <c r="CV4" s="50"/>
      <c r="CW4" s="67"/>
      <c r="CX4" s="67"/>
      <c r="CY4" s="67"/>
      <c r="CZ4" s="99"/>
      <c r="DB4" s="101"/>
      <c r="DC4" s="63"/>
      <c r="DD4" s="63"/>
      <c r="DE4" s="63"/>
      <c r="DF4" s="63"/>
      <c r="DG4" s="99"/>
    </row>
    <row r="5" spans="1:111" ht="12.75" customHeight="1">
      <c r="A5" s="26">
        <v>1</v>
      </c>
      <c r="B5" s="16" t="s">
        <v>41</v>
      </c>
      <c r="C5" s="52" t="s">
        <v>27</v>
      </c>
      <c r="D5" s="49">
        <v>2</v>
      </c>
      <c r="E5" s="52" t="s">
        <v>28</v>
      </c>
      <c r="F5" s="49">
        <v>1</v>
      </c>
      <c r="G5" s="52" t="s">
        <v>48</v>
      </c>
      <c r="H5" s="52" t="s">
        <v>1</v>
      </c>
      <c r="I5" s="45">
        <f aca="true" t="shared" si="0" ref="I5:I36">BV5</f>
        <v>2523.5390723734404</v>
      </c>
      <c r="K5" s="39">
        <f aca="true" t="shared" si="1" ref="K5:K36">IF(AND(K$1&lt;&gt;$F5,J5&gt;0)=TRUE,1,"")</f>
      </c>
      <c r="L5" s="40">
        <f aca="true" t="shared" si="2" ref="L5:L36">IF(J5="",0,(L$4*(101+(1000*LOG(J$4,10))-(1000*LOG(J5,10)))))</f>
        <v>0</v>
      </c>
      <c r="M5" s="105">
        <v>1</v>
      </c>
      <c r="N5" s="16">
        <f aca="true" t="shared" si="3" ref="N5:N36">IF(AND(N$1&lt;&gt;$F5,M5&gt;0)=TRUE,1,"")</f>
      </c>
      <c r="O5" s="30">
        <f aca="true" t="shared" si="4" ref="O5:O36">IF(M5="",0,(O$4*(101+(1000*LOG(M$4,10))-(1000*LOG(M5,10)))))</f>
        <v>946.0980400142568</v>
      </c>
      <c r="P5" s="104">
        <v>3</v>
      </c>
      <c r="Q5" s="39">
        <f aca="true" t="shared" si="5" ref="Q5:Q36">IF(AND(Q$1&lt;&gt;$F5,P5&gt;0)=TRUE,1,"")</f>
        <v>1</v>
      </c>
      <c r="R5" s="40">
        <f aca="true" t="shared" si="6" ref="R5:R36">IF(P5="",0,(R$4*(101+(1000*LOG(P$4,10))-(1000*LOG(P5,10)))))</f>
        <v>402.0299956639811</v>
      </c>
      <c r="S5" s="105">
        <v>1</v>
      </c>
      <c r="T5" s="16">
        <f aca="true" t="shared" si="7" ref="T5:T36">IF(AND(T$1&lt;&gt;$F5,S5&gt;0)=TRUE,1,"")</f>
        <v>1</v>
      </c>
      <c r="U5" s="30">
        <f aca="true" t="shared" si="8" ref="U5:U36">IF(S5="",0,(U$4*(101+(1000*LOG(S$4,10))-(1000*LOG(S5,10)))))</f>
        <v>1055.2425094393247</v>
      </c>
      <c r="V5" s="104"/>
      <c r="W5" s="39">
        <f aca="true" t="shared" si="9" ref="W5:W36">IF(AND(W$1&lt;&gt;$F5,V5&gt;0)=TRUE,1,"")</f>
      </c>
      <c r="X5" s="40">
        <f aca="true" t="shared" si="10" ref="X5:X36">IF(V5="",0,(X$4*(101+(1000*LOG(V$4,10))-(1000*LOG(V5,10)))))</f>
        <v>0</v>
      </c>
      <c r="Y5" s="71"/>
      <c r="Z5" s="16">
        <f aca="true" t="shared" si="11" ref="Z5:Z36">IF(AND(Z$1&lt;&gt;$F5,Y5&gt;0)=TRUE,1,"")</f>
      </c>
      <c r="AA5" s="30">
        <f aca="true" t="shared" si="12" ref="AA5:AA36">IF(Y5="",0,(AA$4*(101+(1000*LOG(Y$4,10))-(1000*LOG(Y5,10)))))</f>
        <v>0</v>
      </c>
      <c r="AB5" s="104"/>
      <c r="AC5" s="39">
        <f aca="true" t="shared" si="13" ref="AC5:AC36">IF(AND(AC$1&lt;&gt;$F5,AB5&gt;0)=TRUE,1,"")</f>
      </c>
      <c r="AD5" s="40">
        <f aca="true" t="shared" si="14" ref="AD5:AD36">IF(AB5="",0,(AD$4*(101+(1000*LOG(AB$4,10))-(1000*LOG(AB5,10)))))</f>
        <v>0</v>
      </c>
      <c r="AE5" s="105"/>
      <c r="AF5" s="16">
        <f aca="true" t="shared" si="15" ref="AF5:AF36">IF(AND(AF$1&lt;&gt;$F5,AE5&gt;0)=TRUE,1,"")</f>
      </c>
      <c r="AG5" s="30">
        <f aca="true" t="shared" si="16" ref="AG5:AG36">IF(AE5="",0,(AG$4*(101+(1000*LOG(AE$4,10))-(1000*LOG(AE5,10)))))</f>
        <v>0</v>
      </c>
      <c r="AH5" s="104"/>
      <c r="AI5" s="39">
        <f aca="true" t="shared" si="17" ref="AI5:AI36">IF(AND(AI$1&lt;&gt;$F5,AH5&gt;0)=TRUE,1,"")</f>
      </c>
      <c r="AJ5" s="40">
        <f aca="true" t="shared" si="18" ref="AJ5:AJ36">IF(AH5="",0,(AJ$4*(101+(1000*LOG(AH$4,10))-(1000*LOG(AH5,10)))))</f>
        <v>0</v>
      </c>
      <c r="AK5" s="105"/>
      <c r="AL5" s="16">
        <f aca="true" t="shared" si="19" ref="AL5:AL36">IF(AND(AL$1&lt;&gt;$F5,AK5&gt;0)=TRUE,1,"")</f>
      </c>
      <c r="AM5" s="30">
        <f aca="true" t="shared" si="20" ref="AM5:AM36">IF(AK5="",0,(AM$4*(101+(1000*LOG(AK$4,10))-(1000*LOG(AK5,10)))))</f>
        <v>0</v>
      </c>
      <c r="AN5" s="104"/>
      <c r="AO5" s="39">
        <f aca="true" t="shared" si="21" ref="AO5:AO36">IF(AND(AO$1&lt;&gt;$F5,AN5&gt;0)=TRUE,1,"")</f>
      </c>
      <c r="AP5" s="40">
        <f aca="true" t="shared" si="22" ref="AP5:AP36">IF(AN5="",0,(AP$4*(101+(1000*LOG(AN$4,10))-(1000*LOG(AN5,10)))))</f>
        <v>0</v>
      </c>
      <c r="AQ5" s="105"/>
      <c r="AR5" s="16">
        <f aca="true" t="shared" si="23" ref="AR5:AR36">IF(AND(AR$1&lt;&gt;$F5,AQ5&gt;0)=TRUE,1,"")</f>
      </c>
      <c r="AS5" s="30">
        <f aca="true" t="shared" si="24" ref="AS5:AS36">IF(AQ5="",0,(AS$4*(101+(1000*LOG(AQ$4,10))-(1000*LOG(AQ5,10)))))</f>
        <v>0</v>
      </c>
      <c r="AT5" s="104"/>
      <c r="AU5" s="39">
        <f aca="true" t="shared" si="25" ref="AU5:AU36">IF(AND(AU$1&lt;&gt;$F5,AT5&gt;0)=TRUE,1,"")</f>
      </c>
      <c r="AV5" s="40">
        <f aca="true" t="shared" si="26" ref="AV5:AV36">IF(AT5="",0,(AV$4*(101+(1000*LOG(AT$4,10))-(1000*LOG(AT5,10)))))</f>
        <v>0</v>
      </c>
      <c r="AW5" s="105"/>
      <c r="AX5" s="16">
        <f aca="true" t="shared" si="27" ref="AX5:AX36">IF(AND(AX$1&lt;&gt;$F5,AW5&gt;0)=TRUE,1,"")</f>
      </c>
      <c r="AY5" s="30">
        <f aca="true" t="shared" si="28" ref="AY5:AY36">IF(AW5="",0,(AY$4*(101+(1000*LOG(AW$4,10))-(1000*LOG(AW5,10)))))</f>
        <v>0</v>
      </c>
      <c r="AZ5" s="104"/>
      <c r="BA5" s="39">
        <f aca="true" t="shared" si="29" ref="BA5:BA36">IF(AND(BA$1&lt;&gt;$F5,AZ5&gt;0)=TRUE,1,"")</f>
      </c>
      <c r="BB5" s="40">
        <f aca="true" t="shared" si="30" ref="BB5:BB36">IF(AZ5="",0,(BB$4*(101+(1000*LOG(AZ$4,10))-(1000*LOG(AZ5,10)))))</f>
        <v>0</v>
      </c>
      <c r="BC5" s="105"/>
      <c r="BD5" s="16">
        <f aca="true" t="shared" si="31" ref="BD5:BD36">IF(AND(BD$1&lt;&gt;$F5,BC5&gt;0)=TRUE,1,"")</f>
      </c>
      <c r="BE5" s="30">
        <f aca="true" t="shared" si="32" ref="BE5:BE36">IF(BC5="",0,(BE$4*(101+(1000*LOG(BC$4,10))-(1000*LOG(BC5,10)))))</f>
        <v>0</v>
      </c>
      <c r="BF5" s="104"/>
      <c r="BG5" s="39">
        <f aca="true" t="shared" si="33" ref="BG5:BG36">IF(AND(BG$1&lt;&gt;$F5,BF5&gt;0)=TRUE,1,"")</f>
      </c>
      <c r="BH5" s="40">
        <f aca="true" t="shared" si="34" ref="BH5:BH36">IF(BF5="",0,(BH$4*(101+(1000*LOG(BF$4,10))-(1000*LOG(BF5,10)))))</f>
        <v>0</v>
      </c>
      <c r="BI5" s="105"/>
      <c r="BJ5" s="16">
        <f aca="true" t="shared" si="35" ref="BJ5:BJ36">IF(AND(BJ$1&lt;&gt;$F5,BI5&gt;0)=TRUE,1,"")</f>
      </c>
      <c r="BK5" s="30">
        <f aca="true" t="shared" si="36" ref="BK5:BK36">IF(BI5="",0,(BK$4*(101+(1000*LOG(BI$4,10))-(1000*LOG(BI5,10)))))</f>
        <v>0</v>
      </c>
      <c r="BL5" s="104"/>
      <c r="BM5" s="39">
        <f aca="true" t="shared" si="37" ref="BM5:BM36">IF(AND(BM$1&lt;&gt;$F5,BL5&gt;0)=TRUE,1,"")</f>
      </c>
      <c r="BN5" s="40">
        <f aca="true" t="shared" si="38" ref="BN5:BN36">IF(BL5="",0,(BN$4*(101+(1000*LOG(BL$4,10))-(1000*LOG(BL5,10)))))</f>
        <v>0</v>
      </c>
      <c r="BO5" s="105"/>
      <c r="BP5" s="16">
        <f aca="true" t="shared" si="39" ref="BP5:BP36">IF(AND(BP$1&lt;&gt;$F5,BO5&gt;0)=TRUE,1,"")</f>
      </c>
      <c r="BQ5" s="30">
        <f aca="true" t="shared" si="40" ref="BQ5:BQ36">IF(BO5="",0,(BQ$4*(101+(1000*LOG(BO$4,10))-(1000*LOG(BO5,10)))))</f>
        <v>0</v>
      </c>
      <c r="BR5" s="29">
        <f aca="true" t="shared" si="41" ref="BR5:BR36">L5+O5+R5+U5+X5+AA5+AD5+AG5+AJ5+AM5+AP5+AS5+AV5+AY5+BB5+BE5+BH5+BK5+BN5+BQ5</f>
        <v>2403.370545117563</v>
      </c>
      <c r="BS5" s="32">
        <f aca="true" t="shared" si="42" ref="BS5:BS36">CQ5</f>
        <v>2403.3705451175624</v>
      </c>
      <c r="BT5" s="16" t="str">
        <f aca="true" t="shared" si="43" ref="BT5:BT36">IF(MAX(BP5,BM5,BJ5,BG5,BD5,BA5,AX5,AU5,AR5,AO5,AL5,AI5,AF5,AC5,Z5,W5,T5,Q5,N5,K5)&gt;0,"*","")</f>
        <v>*</v>
      </c>
      <c r="BU5" s="30">
        <f aca="true" t="shared" si="44" ref="BU5:BU36">IF(BT5="*",BS5*0.05,0)</f>
        <v>120.16852725587813</v>
      </c>
      <c r="BV5" s="33">
        <f aca="true" t="shared" si="45" ref="BV5:BV36">BS5+BU5</f>
        <v>2523.5390723734404</v>
      </c>
      <c r="BW5" s="27">
        <f aca="true" t="shared" si="46" ref="BW5:BW36">L5</f>
        <v>0</v>
      </c>
      <c r="BX5" s="27">
        <f aca="true" t="shared" si="47" ref="BX5:BX36">O5</f>
        <v>946.0980400142568</v>
      </c>
      <c r="BY5" s="27">
        <f aca="true" t="shared" si="48" ref="BY5:BY36">R5</f>
        <v>402.0299956639811</v>
      </c>
      <c r="BZ5" s="27">
        <f aca="true" t="shared" si="49" ref="BZ5:BZ36">U5</f>
        <v>1055.2425094393247</v>
      </c>
      <c r="CA5" s="27">
        <f aca="true" t="shared" si="50" ref="CA5:CA36">X5</f>
        <v>0</v>
      </c>
      <c r="CB5" s="27">
        <f aca="true" t="shared" si="51" ref="CB5:CB36">AA5</f>
        <v>0</v>
      </c>
      <c r="CC5" s="27">
        <f aca="true" t="shared" si="52" ref="CC5:CC36">AD5</f>
        <v>0</v>
      </c>
      <c r="CD5" s="27">
        <f aca="true" t="shared" si="53" ref="CD5:CD36">AG5</f>
        <v>0</v>
      </c>
      <c r="CE5" s="27">
        <f aca="true" t="shared" si="54" ref="CE5:CE36">AJ5</f>
        <v>0</v>
      </c>
      <c r="CF5" s="27">
        <f aca="true" t="shared" si="55" ref="CF5:CF36">AM5</f>
        <v>0</v>
      </c>
      <c r="CG5" s="27">
        <f aca="true" t="shared" si="56" ref="CG5:CG36">AP5</f>
        <v>0</v>
      </c>
      <c r="CH5" s="27">
        <f aca="true" t="shared" si="57" ref="CH5:CH36">AS5</f>
        <v>0</v>
      </c>
      <c r="CI5" s="27">
        <f aca="true" t="shared" si="58" ref="CI5:CI36">AV5</f>
        <v>0</v>
      </c>
      <c r="CJ5" s="27">
        <f aca="true" t="shared" si="59" ref="CJ5:CJ36">AY5</f>
        <v>0</v>
      </c>
      <c r="CK5" s="27">
        <f aca="true" t="shared" si="60" ref="CK5:CK36">BB5</f>
        <v>0</v>
      </c>
      <c r="CL5" s="27">
        <f aca="true" t="shared" si="61" ref="CL5:CL36">BE5</f>
        <v>0</v>
      </c>
      <c r="CM5" s="27">
        <f aca="true" t="shared" si="62" ref="CM5:CM36">BH5</f>
        <v>0</v>
      </c>
      <c r="CN5" s="27">
        <f aca="true" t="shared" si="63" ref="CN5:CN36">BK5</f>
        <v>0</v>
      </c>
      <c r="CO5" s="27">
        <f aca="true" t="shared" si="64" ref="CO5:CO36">BN5</f>
        <v>0</v>
      </c>
      <c r="CP5" s="27">
        <f aca="true" t="shared" si="65" ref="CP5:CP36">BQ5</f>
        <v>0</v>
      </c>
      <c r="CQ5" s="27">
        <f aca="true" t="shared" si="66" ref="CQ5:CQ36">(LARGE(BW5:CP5,1))+(LARGE(BW5:CP5,2))+(LARGE(BW5:CP5,3))+(LARGE(BW5:CP5,4)+(LARGE(BW5:CP5,5)))</f>
        <v>2403.3705451175624</v>
      </c>
      <c r="CS5" s="64">
        <f aca="true" t="shared" si="67" ref="CS5:CS36">IF($E5="Belter",$I5,0)</f>
        <v>0</v>
      </c>
      <c r="CT5" s="64">
        <f aca="true" t="shared" si="68" ref="CT5:CT36">IF($E5="Friesland",$I5,0)</f>
        <v>0</v>
      </c>
      <c r="CU5" s="64">
        <f aca="true" t="shared" si="69" ref="CU5:CU36">IF($E5="Nieuwkoop",$I5,0)</f>
        <v>0</v>
      </c>
      <c r="CV5" s="64">
        <f aca="true" t="shared" si="70" ref="CV5:CV36">IF($E5="Reeuwijk",$I5,0)</f>
        <v>0</v>
      </c>
      <c r="CW5" s="64">
        <f aca="true" t="shared" si="71" ref="CW5:CW36">IF($E5="Rotterdam",$I5,0)</f>
        <v>0</v>
      </c>
      <c r="CX5" s="64">
        <f aca="true" t="shared" si="72" ref="CX5:CX36">IF($E5="Spiegelplas",$I5,0)</f>
        <v>0</v>
      </c>
      <c r="CY5" s="64">
        <f aca="true" t="shared" si="73" ref="CY5:CY36">IF($E5="Zuid",$I5,0)</f>
        <v>0</v>
      </c>
      <c r="CZ5" s="64">
        <f aca="true" t="shared" si="74" ref="CZ5:CZ36">IF($E5="Zuidlaardermeer",$I5,0)</f>
        <v>2523.5390723734404</v>
      </c>
      <c r="DB5" s="2">
        <f aca="true" t="shared" si="75" ref="DB5:DB36">IF(F5&lt;&gt;3,I5,"")</f>
        <v>2523.5390723734404</v>
      </c>
      <c r="DC5" s="94">
        <f aca="true" t="shared" si="76" ref="DC5:DC36">IF(F5&lt;&gt;3,IF($G5=DC$2,$I5,""),"")</f>
        <v>2523.5390723734404</v>
      </c>
      <c r="DD5" s="94">
        <f aca="true" t="shared" si="77" ref="DD5:DD36">IF(F5&lt;&gt;3,IF($G5=DD$2,$I5,""),"")</f>
      </c>
      <c r="DE5" s="94">
        <f aca="true" t="shared" si="78" ref="DE5:DE36">IF(F5&lt;&gt;3,IF($G5=DE$2,$I5,""),"")</f>
      </c>
      <c r="DF5" s="94">
        <f aca="true" t="shared" si="79" ref="DF5:DF36">IF(F5&lt;&gt;3,IF($H5=DF$2,$I5,""),"")</f>
      </c>
      <c r="DG5" s="65">
        <f aca="true" t="shared" si="80" ref="DG5:DG36">IF(F5&lt;&gt;3,D5,"")</f>
        <v>2</v>
      </c>
    </row>
    <row r="6" spans="1:111" ht="12.75" customHeight="1">
      <c r="A6" s="26">
        <f>MAX(A$4:A5)+1</f>
        <v>2</v>
      </c>
      <c r="B6" s="16" t="s">
        <v>90</v>
      </c>
      <c r="C6" s="52" t="s">
        <v>34</v>
      </c>
      <c r="D6" s="49">
        <v>1</v>
      </c>
      <c r="E6" s="52" t="s">
        <v>12</v>
      </c>
      <c r="F6" s="49">
        <v>2</v>
      </c>
      <c r="G6" s="52" t="s">
        <v>47</v>
      </c>
      <c r="H6" s="52" t="s">
        <v>1</v>
      </c>
      <c r="I6" s="45">
        <f t="shared" si="0"/>
        <v>1657.0273174556455</v>
      </c>
      <c r="J6" s="104">
        <v>1</v>
      </c>
      <c r="K6" s="39">
        <f t="shared" si="1"/>
        <v>1</v>
      </c>
      <c r="L6" s="40">
        <f t="shared" si="2"/>
        <v>1578.1212547196624</v>
      </c>
      <c r="M6" s="105"/>
      <c r="N6" s="16">
        <f t="shared" si="3"/>
      </c>
      <c r="O6" s="30">
        <f t="shared" si="4"/>
        <v>0</v>
      </c>
      <c r="Q6" s="39">
        <f t="shared" si="5"/>
      </c>
      <c r="R6" s="40">
        <f t="shared" si="6"/>
        <v>0</v>
      </c>
      <c r="S6" s="105"/>
      <c r="T6" s="16">
        <f t="shared" si="7"/>
      </c>
      <c r="U6" s="30">
        <f t="shared" si="8"/>
        <v>0</v>
      </c>
      <c r="V6" s="104"/>
      <c r="W6" s="39">
        <f t="shared" si="9"/>
      </c>
      <c r="X6" s="40">
        <f t="shared" si="10"/>
        <v>0</v>
      </c>
      <c r="Y6" s="71"/>
      <c r="Z6" s="16">
        <f t="shared" si="11"/>
      </c>
      <c r="AA6" s="30">
        <f t="shared" si="12"/>
        <v>0</v>
      </c>
      <c r="AB6" s="104"/>
      <c r="AC6" s="39">
        <f t="shared" si="13"/>
      </c>
      <c r="AD6" s="40">
        <f t="shared" si="14"/>
        <v>0</v>
      </c>
      <c r="AE6" s="105"/>
      <c r="AF6" s="16">
        <f t="shared" si="15"/>
      </c>
      <c r="AG6" s="30">
        <f t="shared" si="16"/>
        <v>0</v>
      </c>
      <c r="AH6" s="104"/>
      <c r="AI6" s="39">
        <f t="shared" si="17"/>
      </c>
      <c r="AJ6" s="40">
        <f t="shared" si="18"/>
        <v>0</v>
      </c>
      <c r="AK6" s="105"/>
      <c r="AL6" s="16">
        <f t="shared" si="19"/>
      </c>
      <c r="AM6" s="30">
        <f t="shared" si="20"/>
        <v>0</v>
      </c>
      <c r="AN6" s="104"/>
      <c r="AO6" s="39">
        <f t="shared" si="21"/>
      </c>
      <c r="AP6" s="40">
        <f t="shared" si="22"/>
        <v>0</v>
      </c>
      <c r="AQ6" s="105"/>
      <c r="AR6" s="16">
        <f t="shared" si="23"/>
      </c>
      <c r="AS6" s="30">
        <f t="shared" si="24"/>
        <v>0</v>
      </c>
      <c r="AT6" s="104"/>
      <c r="AU6" s="39">
        <f t="shared" si="25"/>
      </c>
      <c r="AV6" s="40">
        <f t="shared" si="26"/>
        <v>0</v>
      </c>
      <c r="AW6" s="105"/>
      <c r="AX6" s="16">
        <f t="shared" si="27"/>
      </c>
      <c r="AY6" s="30">
        <f t="shared" si="28"/>
        <v>0</v>
      </c>
      <c r="AZ6" s="104"/>
      <c r="BA6" s="39">
        <f t="shared" si="29"/>
      </c>
      <c r="BB6" s="40">
        <f t="shared" si="30"/>
        <v>0</v>
      </c>
      <c r="BC6" s="105"/>
      <c r="BD6" s="16">
        <f t="shared" si="31"/>
      </c>
      <c r="BE6" s="30">
        <f t="shared" si="32"/>
        <v>0</v>
      </c>
      <c r="BF6" s="104"/>
      <c r="BG6" s="39">
        <f t="shared" si="33"/>
      </c>
      <c r="BH6" s="40">
        <f t="shared" si="34"/>
        <v>0</v>
      </c>
      <c r="BI6" s="105"/>
      <c r="BJ6" s="16">
        <f t="shared" si="35"/>
      </c>
      <c r="BK6" s="30">
        <f t="shared" si="36"/>
        <v>0</v>
      </c>
      <c r="BL6" s="104"/>
      <c r="BM6" s="39">
        <f t="shared" si="37"/>
      </c>
      <c r="BN6" s="40">
        <f t="shared" si="38"/>
        <v>0</v>
      </c>
      <c r="BO6" s="105"/>
      <c r="BP6" s="16">
        <f t="shared" si="39"/>
      </c>
      <c r="BQ6" s="30">
        <f t="shared" si="40"/>
        <v>0</v>
      </c>
      <c r="BR6" s="29">
        <f t="shared" si="41"/>
        <v>1578.1212547196624</v>
      </c>
      <c r="BS6" s="32">
        <f t="shared" si="42"/>
        <v>1578.1212547196624</v>
      </c>
      <c r="BT6" s="16" t="str">
        <f t="shared" si="43"/>
        <v>*</v>
      </c>
      <c r="BU6" s="30">
        <f t="shared" si="44"/>
        <v>78.90606273598313</v>
      </c>
      <c r="BV6" s="33">
        <f t="shared" si="45"/>
        <v>1657.0273174556455</v>
      </c>
      <c r="BW6" s="27">
        <f t="shared" si="46"/>
        <v>1578.1212547196624</v>
      </c>
      <c r="BX6" s="27">
        <f t="shared" si="47"/>
        <v>0</v>
      </c>
      <c r="BY6" s="27">
        <f t="shared" si="48"/>
        <v>0</v>
      </c>
      <c r="BZ6" s="27">
        <f t="shared" si="49"/>
        <v>0</v>
      </c>
      <c r="CA6" s="27">
        <f t="shared" si="50"/>
        <v>0</v>
      </c>
      <c r="CB6" s="27">
        <f t="shared" si="51"/>
        <v>0</v>
      </c>
      <c r="CC6" s="27">
        <f t="shared" si="52"/>
        <v>0</v>
      </c>
      <c r="CD6" s="27">
        <f t="shared" si="53"/>
        <v>0</v>
      </c>
      <c r="CE6" s="27">
        <f t="shared" si="54"/>
        <v>0</v>
      </c>
      <c r="CF6" s="27">
        <f t="shared" si="55"/>
        <v>0</v>
      </c>
      <c r="CG6" s="27">
        <f t="shared" si="56"/>
        <v>0</v>
      </c>
      <c r="CH6" s="27">
        <f t="shared" si="57"/>
        <v>0</v>
      </c>
      <c r="CI6" s="27">
        <f t="shared" si="58"/>
        <v>0</v>
      </c>
      <c r="CJ6" s="27">
        <f t="shared" si="59"/>
        <v>0</v>
      </c>
      <c r="CK6" s="27">
        <f t="shared" si="60"/>
        <v>0</v>
      </c>
      <c r="CL6" s="27">
        <f t="shared" si="61"/>
        <v>0</v>
      </c>
      <c r="CM6" s="27">
        <f t="shared" si="62"/>
        <v>0</v>
      </c>
      <c r="CN6" s="27">
        <f t="shared" si="63"/>
        <v>0</v>
      </c>
      <c r="CO6" s="27">
        <f t="shared" si="64"/>
        <v>0</v>
      </c>
      <c r="CP6" s="27">
        <f t="shared" si="65"/>
        <v>0</v>
      </c>
      <c r="CQ6" s="27">
        <f t="shared" si="66"/>
        <v>1578.1212547196624</v>
      </c>
      <c r="CS6" s="64">
        <f t="shared" si="67"/>
        <v>0</v>
      </c>
      <c r="CT6" s="64">
        <f t="shared" si="68"/>
        <v>0</v>
      </c>
      <c r="CU6" s="64">
        <f t="shared" si="69"/>
        <v>0</v>
      </c>
      <c r="CV6" s="64">
        <f t="shared" si="70"/>
        <v>1657.0273174556455</v>
      </c>
      <c r="CW6" s="64">
        <f t="shared" si="71"/>
        <v>0</v>
      </c>
      <c r="CX6" s="64">
        <f t="shared" si="72"/>
        <v>0</v>
      </c>
      <c r="CY6" s="64">
        <f t="shared" si="73"/>
        <v>0</v>
      </c>
      <c r="CZ6" s="64">
        <f t="shared" si="74"/>
        <v>0</v>
      </c>
      <c r="DB6" s="2">
        <f t="shared" si="75"/>
        <v>1657.0273174556455</v>
      </c>
      <c r="DC6" s="94">
        <f t="shared" si="76"/>
      </c>
      <c r="DD6" s="94">
        <f t="shared" si="77"/>
        <v>1657.0273174556455</v>
      </c>
      <c r="DE6" s="94">
        <f t="shared" si="78"/>
      </c>
      <c r="DF6" s="94">
        <f t="shared" si="79"/>
      </c>
      <c r="DG6" s="65">
        <f t="shared" si="80"/>
        <v>1</v>
      </c>
    </row>
    <row r="7" spans="1:111" ht="12.75" customHeight="1">
      <c r="A7" s="26">
        <f>MAX(A$4:A6)+1</f>
        <v>3</v>
      </c>
      <c r="B7" s="16" t="s">
        <v>40</v>
      </c>
      <c r="C7" s="52" t="s">
        <v>36</v>
      </c>
      <c r="D7" s="49">
        <v>1</v>
      </c>
      <c r="E7" s="52" t="s">
        <v>29</v>
      </c>
      <c r="F7" s="49">
        <v>2</v>
      </c>
      <c r="G7" s="52" t="s">
        <v>47</v>
      </c>
      <c r="H7" s="52" t="s">
        <v>1</v>
      </c>
      <c r="I7" s="45">
        <f t="shared" si="0"/>
        <v>1340.9458220084655</v>
      </c>
      <c r="J7" s="104">
        <v>2</v>
      </c>
      <c r="K7" s="39">
        <f t="shared" si="1"/>
        <v>1</v>
      </c>
      <c r="L7" s="40">
        <f t="shared" si="2"/>
        <v>1277.0912590556813</v>
      </c>
      <c r="M7" s="105"/>
      <c r="N7" s="16">
        <f t="shared" si="3"/>
      </c>
      <c r="O7" s="30">
        <f t="shared" si="4"/>
        <v>0</v>
      </c>
      <c r="Q7" s="39">
        <f t="shared" si="5"/>
      </c>
      <c r="R7" s="40">
        <f t="shared" si="6"/>
        <v>0</v>
      </c>
      <c r="S7" s="105"/>
      <c r="T7" s="16">
        <f t="shared" si="7"/>
      </c>
      <c r="U7" s="30">
        <f t="shared" si="8"/>
        <v>0</v>
      </c>
      <c r="V7" s="104"/>
      <c r="W7" s="39">
        <f t="shared" si="9"/>
      </c>
      <c r="X7" s="40">
        <f t="shared" si="10"/>
        <v>0</v>
      </c>
      <c r="Y7" s="71"/>
      <c r="Z7" s="16">
        <f t="shared" si="11"/>
      </c>
      <c r="AA7" s="30">
        <f t="shared" si="12"/>
        <v>0</v>
      </c>
      <c r="AB7" s="104"/>
      <c r="AC7" s="39">
        <f t="shared" si="13"/>
      </c>
      <c r="AD7" s="40">
        <f t="shared" si="14"/>
        <v>0</v>
      </c>
      <c r="AE7" s="105"/>
      <c r="AF7" s="16">
        <f t="shared" si="15"/>
      </c>
      <c r="AG7" s="30">
        <f t="shared" si="16"/>
        <v>0</v>
      </c>
      <c r="AH7" s="104"/>
      <c r="AI7" s="39">
        <f t="shared" si="17"/>
      </c>
      <c r="AJ7" s="40">
        <f t="shared" si="18"/>
        <v>0</v>
      </c>
      <c r="AK7" s="105"/>
      <c r="AL7" s="16">
        <f t="shared" si="19"/>
      </c>
      <c r="AM7" s="30">
        <f t="shared" si="20"/>
        <v>0</v>
      </c>
      <c r="AN7" s="104"/>
      <c r="AO7" s="39">
        <f t="shared" si="21"/>
      </c>
      <c r="AP7" s="40">
        <f t="shared" si="22"/>
        <v>0</v>
      </c>
      <c r="AQ7" s="105"/>
      <c r="AR7" s="16">
        <f t="shared" si="23"/>
      </c>
      <c r="AS7" s="30">
        <f t="shared" si="24"/>
        <v>0</v>
      </c>
      <c r="AT7" s="104"/>
      <c r="AU7" s="39">
        <f t="shared" si="25"/>
      </c>
      <c r="AV7" s="40">
        <f t="shared" si="26"/>
        <v>0</v>
      </c>
      <c r="AW7" s="105"/>
      <c r="AX7" s="16">
        <f t="shared" si="27"/>
      </c>
      <c r="AY7" s="30">
        <f t="shared" si="28"/>
        <v>0</v>
      </c>
      <c r="AZ7" s="104"/>
      <c r="BA7" s="39">
        <f t="shared" si="29"/>
      </c>
      <c r="BB7" s="40">
        <f t="shared" si="30"/>
        <v>0</v>
      </c>
      <c r="BC7" s="105"/>
      <c r="BD7" s="16">
        <f t="shared" si="31"/>
      </c>
      <c r="BE7" s="30">
        <f t="shared" si="32"/>
        <v>0</v>
      </c>
      <c r="BF7" s="104"/>
      <c r="BG7" s="39">
        <f t="shared" si="33"/>
      </c>
      <c r="BH7" s="40">
        <f t="shared" si="34"/>
        <v>0</v>
      </c>
      <c r="BI7" s="105"/>
      <c r="BJ7" s="16">
        <f t="shared" si="35"/>
      </c>
      <c r="BK7" s="30">
        <f t="shared" si="36"/>
        <v>0</v>
      </c>
      <c r="BL7" s="104"/>
      <c r="BM7" s="39">
        <f t="shared" si="37"/>
      </c>
      <c r="BN7" s="40">
        <f t="shared" si="38"/>
        <v>0</v>
      </c>
      <c r="BO7" s="105"/>
      <c r="BP7" s="16">
        <f t="shared" si="39"/>
      </c>
      <c r="BQ7" s="30">
        <f t="shared" si="40"/>
        <v>0</v>
      </c>
      <c r="BR7" s="29">
        <f t="shared" si="41"/>
        <v>1277.0912590556813</v>
      </c>
      <c r="BS7" s="32">
        <f t="shared" si="42"/>
        <v>1277.0912590556813</v>
      </c>
      <c r="BT7" s="16" t="str">
        <f t="shared" si="43"/>
        <v>*</v>
      </c>
      <c r="BU7" s="30">
        <f t="shared" si="44"/>
        <v>63.85456295278407</v>
      </c>
      <c r="BV7" s="33">
        <f t="shared" si="45"/>
        <v>1340.9458220084655</v>
      </c>
      <c r="BW7" s="27">
        <f t="shared" si="46"/>
        <v>1277.0912590556813</v>
      </c>
      <c r="BX7" s="27">
        <f t="shared" si="47"/>
        <v>0</v>
      </c>
      <c r="BY7" s="27">
        <f t="shared" si="48"/>
        <v>0</v>
      </c>
      <c r="BZ7" s="27">
        <f t="shared" si="49"/>
        <v>0</v>
      </c>
      <c r="CA7" s="27">
        <f t="shared" si="50"/>
        <v>0</v>
      </c>
      <c r="CB7" s="27">
        <f t="shared" si="51"/>
        <v>0</v>
      </c>
      <c r="CC7" s="27">
        <f t="shared" si="52"/>
        <v>0</v>
      </c>
      <c r="CD7" s="27">
        <f t="shared" si="53"/>
        <v>0</v>
      </c>
      <c r="CE7" s="27">
        <f t="shared" si="54"/>
        <v>0</v>
      </c>
      <c r="CF7" s="27">
        <f t="shared" si="55"/>
        <v>0</v>
      </c>
      <c r="CG7" s="27">
        <f t="shared" si="56"/>
        <v>0</v>
      </c>
      <c r="CH7" s="27">
        <f t="shared" si="57"/>
        <v>0</v>
      </c>
      <c r="CI7" s="27">
        <f t="shared" si="58"/>
        <v>0</v>
      </c>
      <c r="CJ7" s="27">
        <f t="shared" si="59"/>
        <v>0</v>
      </c>
      <c r="CK7" s="27">
        <f t="shared" si="60"/>
        <v>0</v>
      </c>
      <c r="CL7" s="27">
        <f t="shared" si="61"/>
        <v>0</v>
      </c>
      <c r="CM7" s="27">
        <f t="shared" si="62"/>
        <v>0</v>
      </c>
      <c r="CN7" s="27">
        <f t="shared" si="63"/>
        <v>0</v>
      </c>
      <c r="CO7" s="27">
        <f t="shared" si="64"/>
        <v>0</v>
      </c>
      <c r="CP7" s="27">
        <f t="shared" si="65"/>
        <v>0</v>
      </c>
      <c r="CQ7" s="27">
        <f t="shared" si="66"/>
        <v>1277.0912590556813</v>
      </c>
      <c r="CS7" s="64">
        <f t="shared" si="67"/>
        <v>0</v>
      </c>
      <c r="CT7" s="64">
        <f t="shared" si="68"/>
        <v>0</v>
      </c>
      <c r="CU7" s="64">
        <f t="shared" si="69"/>
        <v>0</v>
      </c>
      <c r="CV7" s="64">
        <f t="shared" si="70"/>
        <v>0</v>
      </c>
      <c r="CW7" s="64">
        <f t="shared" si="71"/>
        <v>1340.9458220084655</v>
      </c>
      <c r="CX7" s="64">
        <f t="shared" si="72"/>
        <v>0</v>
      </c>
      <c r="CY7" s="64">
        <f t="shared" si="73"/>
        <v>0</v>
      </c>
      <c r="CZ7" s="64">
        <f t="shared" si="74"/>
        <v>0</v>
      </c>
      <c r="DB7" s="2">
        <f t="shared" si="75"/>
        <v>1340.9458220084655</v>
      </c>
      <c r="DC7" s="94">
        <f t="shared" si="76"/>
      </c>
      <c r="DD7" s="94">
        <f t="shared" si="77"/>
        <v>1340.9458220084655</v>
      </c>
      <c r="DE7" s="94">
        <f t="shared" si="78"/>
      </c>
      <c r="DF7" s="94">
        <f t="shared" si="79"/>
      </c>
      <c r="DG7" s="65">
        <f t="shared" si="80"/>
        <v>1</v>
      </c>
    </row>
    <row r="8" spans="1:111" ht="12.75" customHeight="1">
      <c r="A8" s="26">
        <f>MAX(A$4:A7)+1</f>
        <v>4</v>
      </c>
      <c r="B8" s="60" t="s">
        <v>104</v>
      </c>
      <c r="C8" s="52" t="s">
        <v>96</v>
      </c>
      <c r="D8" s="49">
        <v>1</v>
      </c>
      <c r="E8" s="52" t="s">
        <v>29</v>
      </c>
      <c r="F8" s="49">
        <v>2</v>
      </c>
      <c r="G8" s="52" t="s">
        <v>47</v>
      </c>
      <c r="H8" s="52" t="s">
        <v>1</v>
      </c>
      <c r="I8" s="45">
        <f t="shared" si="0"/>
        <v>980.1512503836434</v>
      </c>
      <c r="K8" s="39">
        <f t="shared" si="1"/>
      </c>
      <c r="L8" s="40">
        <f t="shared" si="2"/>
        <v>0</v>
      </c>
      <c r="M8" s="105"/>
      <c r="N8" s="16">
        <f t="shared" si="3"/>
      </c>
      <c r="O8" s="30">
        <f t="shared" si="4"/>
        <v>0</v>
      </c>
      <c r="P8" s="104">
        <v>1</v>
      </c>
      <c r="Q8" s="39">
        <f t="shared" si="5"/>
      </c>
      <c r="R8" s="40">
        <f t="shared" si="6"/>
        <v>879.1512503836435</v>
      </c>
      <c r="S8" s="105">
        <v>9</v>
      </c>
      <c r="T8" s="16">
        <f t="shared" si="7"/>
      </c>
      <c r="U8" s="30">
        <f t="shared" si="8"/>
        <v>100.99999999999989</v>
      </c>
      <c r="V8" s="104"/>
      <c r="W8" s="39">
        <f t="shared" si="9"/>
      </c>
      <c r="X8" s="40">
        <f t="shared" si="10"/>
        <v>0</v>
      </c>
      <c r="Y8" s="71"/>
      <c r="Z8" s="16">
        <f t="shared" si="11"/>
      </c>
      <c r="AA8" s="30">
        <f t="shared" si="12"/>
        <v>0</v>
      </c>
      <c r="AB8" s="104"/>
      <c r="AC8" s="39">
        <f t="shared" si="13"/>
      </c>
      <c r="AD8" s="40">
        <f t="shared" si="14"/>
        <v>0</v>
      </c>
      <c r="AE8" s="105"/>
      <c r="AF8" s="16">
        <f t="shared" si="15"/>
      </c>
      <c r="AG8" s="30">
        <f t="shared" si="16"/>
        <v>0</v>
      </c>
      <c r="AH8" s="104"/>
      <c r="AI8" s="39">
        <f t="shared" si="17"/>
      </c>
      <c r="AJ8" s="40">
        <f t="shared" si="18"/>
        <v>0</v>
      </c>
      <c r="AK8" s="105"/>
      <c r="AL8" s="16">
        <f t="shared" si="19"/>
      </c>
      <c r="AM8" s="30">
        <f t="shared" si="20"/>
        <v>0</v>
      </c>
      <c r="AN8" s="104"/>
      <c r="AO8" s="39">
        <f t="shared" si="21"/>
      </c>
      <c r="AP8" s="40">
        <f t="shared" si="22"/>
        <v>0</v>
      </c>
      <c r="AQ8" s="105"/>
      <c r="AR8" s="16">
        <f t="shared" si="23"/>
      </c>
      <c r="AS8" s="30">
        <f t="shared" si="24"/>
        <v>0</v>
      </c>
      <c r="AT8" s="104"/>
      <c r="AU8" s="39">
        <f t="shared" si="25"/>
      </c>
      <c r="AV8" s="40">
        <f t="shared" si="26"/>
        <v>0</v>
      </c>
      <c r="AW8" s="105"/>
      <c r="AX8" s="16">
        <f t="shared" si="27"/>
      </c>
      <c r="AY8" s="30">
        <f t="shared" si="28"/>
        <v>0</v>
      </c>
      <c r="AZ8" s="104"/>
      <c r="BA8" s="39">
        <f t="shared" si="29"/>
      </c>
      <c r="BB8" s="40">
        <f t="shared" si="30"/>
        <v>0</v>
      </c>
      <c r="BC8" s="105"/>
      <c r="BD8" s="16">
        <f t="shared" si="31"/>
      </c>
      <c r="BE8" s="30">
        <f t="shared" si="32"/>
        <v>0</v>
      </c>
      <c r="BF8" s="104"/>
      <c r="BG8" s="39">
        <f t="shared" si="33"/>
      </c>
      <c r="BH8" s="40">
        <f t="shared" si="34"/>
        <v>0</v>
      </c>
      <c r="BI8" s="105"/>
      <c r="BJ8" s="16">
        <f t="shared" si="35"/>
      </c>
      <c r="BK8" s="30">
        <f t="shared" si="36"/>
        <v>0</v>
      </c>
      <c r="BL8" s="104"/>
      <c r="BM8" s="39">
        <f t="shared" si="37"/>
      </c>
      <c r="BN8" s="40">
        <f t="shared" si="38"/>
        <v>0</v>
      </c>
      <c r="BO8" s="105"/>
      <c r="BP8" s="16">
        <f t="shared" si="39"/>
      </c>
      <c r="BQ8" s="30">
        <f t="shared" si="40"/>
        <v>0</v>
      </c>
      <c r="BR8" s="29">
        <f t="shared" si="41"/>
        <v>980.1512503836434</v>
      </c>
      <c r="BS8" s="32">
        <f t="shared" si="42"/>
        <v>980.1512503836434</v>
      </c>
      <c r="BT8" s="16">
        <f t="shared" si="43"/>
      </c>
      <c r="BU8" s="30">
        <f t="shared" si="44"/>
        <v>0</v>
      </c>
      <c r="BV8" s="33">
        <f t="shared" si="45"/>
        <v>980.1512503836434</v>
      </c>
      <c r="BW8" s="27">
        <f t="shared" si="46"/>
        <v>0</v>
      </c>
      <c r="BX8" s="27">
        <f t="shared" si="47"/>
        <v>0</v>
      </c>
      <c r="BY8" s="27">
        <f t="shared" si="48"/>
        <v>879.1512503836435</v>
      </c>
      <c r="BZ8" s="27">
        <f t="shared" si="49"/>
        <v>100.99999999999989</v>
      </c>
      <c r="CA8" s="27">
        <f t="shared" si="50"/>
        <v>0</v>
      </c>
      <c r="CB8" s="27">
        <f t="shared" si="51"/>
        <v>0</v>
      </c>
      <c r="CC8" s="27">
        <f t="shared" si="52"/>
        <v>0</v>
      </c>
      <c r="CD8" s="27">
        <f t="shared" si="53"/>
        <v>0</v>
      </c>
      <c r="CE8" s="27">
        <f t="shared" si="54"/>
        <v>0</v>
      </c>
      <c r="CF8" s="27">
        <f t="shared" si="55"/>
        <v>0</v>
      </c>
      <c r="CG8" s="27">
        <f t="shared" si="56"/>
        <v>0</v>
      </c>
      <c r="CH8" s="27">
        <f t="shared" si="57"/>
        <v>0</v>
      </c>
      <c r="CI8" s="27">
        <f t="shared" si="58"/>
        <v>0</v>
      </c>
      <c r="CJ8" s="27">
        <f t="shared" si="59"/>
        <v>0</v>
      </c>
      <c r="CK8" s="27">
        <f t="shared" si="60"/>
        <v>0</v>
      </c>
      <c r="CL8" s="27">
        <f t="shared" si="61"/>
        <v>0</v>
      </c>
      <c r="CM8" s="27">
        <f t="shared" si="62"/>
        <v>0</v>
      </c>
      <c r="CN8" s="27">
        <f t="shared" si="63"/>
        <v>0</v>
      </c>
      <c r="CO8" s="27">
        <f t="shared" si="64"/>
        <v>0</v>
      </c>
      <c r="CP8" s="27">
        <f t="shared" si="65"/>
        <v>0</v>
      </c>
      <c r="CQ8" s="27">
        <f t="shared" si="66"/>
        <v>980.1512503836434</v>
      </c>
      <c r="CS8" s="64">
        <f t="shared" si="67"/>
        <v>0</v>
      </c>
      <c r="CT8" s="64">
        <f t="shared" si="68"/>
        <v>0</v>
      </c>
      <c r="CU8" s="64">
        <f t="shared" si="69"/>
        <v>0</v>
      </c>
      <c r="CV8" s="64">
        <f t="shared" si="70"/>
        <v>0</v>
      </c>
      <c r="CW8" s="64">
        <f t="shared" si="71"/>
        <v>980.1512503836434</v>
      </c>
      <c r="CX8" s="64">
        <f t="shared" si="72"/>
        <v>0</v>
      </c>
      <c r="CY8" s="64">
        <f t="shared" si="73"/>
        <v>0</v>
      </c>
      <c r="CZ8" s="64">
        <f t="shared" si="74"/>
        <v>0</v>
      </c>
      <c r="DB8" s="2">
        <f t="shared" si="75"/>
        <v>980.1512503836434</v>
      </c>
      <c r="DC8" s="94">
        <f t="shared" si="76"/>
      </c>
      <c r="DD8" s="94">
        <f t="shared" si="77"/>
        <v>980.1512503836434</v>
      </c>
      <c r="DE8" s="94">
        <f t="shared" si="78"/>
      </c>
      <c r="DF8" s="94">
        <f t="shared" si="79"/>
      </c>
      <c r="DG8" s="65">
        <f t="shared" si="80"/>
        <v>1</v>
      </c>
    </row>
    <row r="9" spans="1:111" ht="12.75" customHeight="1">
      <c r="A9" s="26">
        <f>MAX(A$4:A8)+1</f>
        <v>5</v>
      </c>
      <c r="B9" s="16" t="s">
        <v>32</v>
      </c>
      <c r="C9" s="52" t="s">
        <v>6</v>
      </c>
      <c r="D9" s="49">
        <v>1</v>
      </c>
      <c r="E9" s="52" t="s">
        <v>26</v>
      </c>
      <c r="F9" s="49">
        <v>2</v>
      </c>
      <c r="G9" s="52" t="s">
        <v>47</v>
      </c>
      <c r="H9" s="52" t="s">
        <v>1</v>
      </c>
      <c r="I9" s="45">
        <f t="shared" si="0"/>
        <v>839.9685045528198</v>
      </c>
      <c r="J9" s="104">
        <v>6</v>
      </c>
      <c r="K9" s="39">
        <f t="shared" si="1"/>
        <v>1</v>
      </c>
      <c r="L9" s="40">
        <f t="shared" si="2"/>
        <v>799.9700043360189</v>
      </c>
      <c r="M9" s="105"/>
      <c r="N9" s="16">
        <f t="shared" si="3"/>
      </c>
      <c r="O9" s="30">
        <f t="shared" si="4"/>
        <v>0</v>
      </c>
      <c r="Q9" s="39">
        <f t="shared" si="5"/>
      </c>
      <c r="R9" s="40">
        <f t="shared" si="6"/>
        <v>0</v>
      </c>
      <c r="S9" s="105"/>
      <c r="T9" s="16">
        <f t="shared" si="7"/>
      </c>
      <c r="U9" s="30">
        <f t="shared" si="8"/>
        <v>0</v>
      </c>
      <c r="V9" s="104"/>
      <c r="W9" s="39">
        <f t="shared" si="9"/>
      </c>
      <c r="X9" s="40">
        <f t="shared" si="10"/>
        <v>0</v>
      </c>
      <c r="Y9" s="71"/>
      <c r="Z9" s="16">
        <f t="shared" si="11"/>
      </c>
      <c r="AA9" s="30">
        <f t="shared" si="12"/>
        <v>0</v>
      </c>
      <c r="AB9" s="104"/>
      <c r="AC9" s="39">
        <f t="shared" si="13"/>
      </c>
      <c r="AD9" s="40">
        <f t="shared" si="14"/>
        <v>0</v>
      </c>
      <c r="AE9" s="105"/>
      <c r="AF9" s="16">
        <f t="shared" si="15"/>
      </c>
      <c r="AG9" s="30">
        <f t="shared" si="16"/>
        <v>0</v>
      </c>
      <c r="AH9" s="104"/>
      <c r="AI9" s="39">
        <f t="shared" si="17"/>
      </c>
      <c r="AJ9" s="40">
        <f t="shared" si="18"/>
        <v>0</v>
      </c>
      <c r="AK9" s="105"/>
      <c r="AL9" s="16">
        <f t="shared" si="19"/>
      </c>
      <c r="AM9" s="30">
        <f t="shared" si="20"/>
        <v>0</v>
      </c>
      <c r="AN9" s="104"/>
      <c r="AO9" s="39">
        <f t="shared" si="21"/>
      </c>
      <c r="AP9" s="40">
        <f t="shared" si="22"/>
        <v>0</v>
      </c>
      <c r="AQ9" s="105"/>
      <c r="AR9" s="16">
        <f t="shared" si="23"/>
      </c>
      <c r="AS9" s="30">
        <f t="shared" si="24"/>
        <v>0</v>
      </c>
      <c r="AT9" s="104"/>
      <c r="AU9" s="39">
        <f t="shared" si="25"/>
      </c>
      <c r="AV9" s="40">
        <f t="shared" si="26"/>
        <v>0</v>
      </c>
      <c r="AW9" s="105"/>
      <c r="AX9" s="16">
        <f t="shared" si="27"/>
      </c>
      <c r="AY9" s="30">
        <f t="shared" si="28"/>
        <v>0</v>
      </c>
      <c r="AZ9" s="104"/>
      <c r="BA9" s="39">
        <f t="shared" si="29"/>
      </c>
      <c r="BB9" s="40">
        <f t="shared" si="30"/>
        <v>0</v>
      </c>
      <c r="BC9" s="105"/>
      <c r="BD9" s="16">
        <f t="shared" si="31"/>
      </c>
      <c r="BE9" s="30">
        <f t="shared" si="32"/>
        <v>0</v>
      </c>
      <c r="BF9" s="104"/>
      <c r="BG9" s="39">
        <f t="shared" si="33"/>
      </c>
      <c r="BH9" s="40">
        <f t="shared" si="34"/>
        <v>0</v>
      </c>
      <c r="BI9" s="105"/>
      <c r="BJ9" s="16">
        <f t="shared" si="35"/>
      </c>
      <c r="BK9" s="30">
        <f t="shared" si="36"/>
        <v>0</v>
      </c>
      <c r="BL9" s="104"/>
      <c r="BM9" s="39">
        <f t="shared" si="37"/>
      </c>
      <c r="BN9" s="40">
        <f t="shared" si="38"/>
        <v>0</v>
      </c>
      <c r="BO9" s="105"/>
      <c r="BP9" s="16">
        <f t="shared" si="39"/>
      </c>
      <c r="BQ9" s="30">
        <f t="shared" si="40"/>
        <v>0</v>
      </c>
      <c r="BR9" s="29">
        <f t="shared" si="41"/>
        <v>799.9700043360189</v>
      </c>
      <c r="BS9" s="32">
        <f t="shared" si="42"/>
        <v>799.9700043360189</v>
      </c>
      <c r="BT9" s="16" t="str">
        <f t="shared" si="43"/>
        <v>*</v>
      </c>
      <c r="BU9" s="30">
        <f t="shared" si="44"/>
        <v>39.99850021680095</v>
      </c>
      <c r="BV9" s="33">
        <f t="shared" si="45"/>
        <v>839.9685045528198</v>
      </c>
      <c r="BW9" s="27">
        <f t="shared" si="46"/>
        <v>799.9700043360189</v>
      </c>
      <c r="BX9" s="27">
        <f t="shared" si="47"/>
        <v>0</v>
      </c>
      <c r="BY9" s="27">
        <f t="shared" si="48"/>
        <v>0</v>
      </c>
      <c r="BZ9" s="27">
        <f t="shared" si="49"/>
        <v>0</v>
      </c>
      <c r="CA9" s="27">
        <f t="shared" si="50"/>
        <v>0</v>
      </c>
      <c r="CB9" s="27">
        <f t="shared" si="51"/>
        <v>0</v>
      </c>
      <c r="CC9" s="27">
        <f t="shared" si="52"/>
        <v>0</v>
      </c>
      <c r="CD9" s="27">
        <f t="shared" si="53"/>
        <v>0</v>
      </c>
      <c r="CE9" s="27">
        <f t="shared" si="54"/>
        <v>0</v>
      </c>
      <c r="CF9" s="27">
        <f t="shared" si="55"/>
        <v>0</v>
      </c>
      <c r="CG9" s="27">
        <f t="shared" si="56"/>
        <v>0</v>
      </c>
      <c r="CH9" s="27">
        <f t="shared" si="57"/>
        <v>0</v>
      </c>
      <c r="CI9" s="27">
        <f t="shared" si="58"/>
        <v>0</v>
      </c>
      <c r="CJ9" s="27">
        <f t="shared" si="59"/>
        <v>0</v>
      </c>
      <c r="CK9" s="27">
        <f t="shared" si="60"/>
        <v>0</v>
      </c>
      <c r="CL9" s="27">
        <f t="shared" si="61"/>
        <v>0</v>
      </c>
      <c r="CM9" s="27">
        <f t="shared" si="62"/>
        <v>0</v>
      </c>
      <c r="CN9" s="27">
        <f t="shared" si="63"/>
        <v>0</v>
      </c>
      <c r="CO9" s="27">
        <f t="shared" si="64"/>
        <v>0</v>
      </c>
      <c r="CP9" s="27">
        <f t="shared" si="65"/>
        <v>0</v>
      </c>
      <c r="CQ9" s="27">
        <f t="shared" si="66"/>
        <v>799.9700043360189</v>
      </c>
      <c r="CS9" s="64">
        <f t="shared" si="67"/>
        <v>0</v>
      </c>
      <c r="CT9" s="64">
        <f t="shared" si="68"/>
        <v>0</v>
      </c>
      <c r="CU9" s="64">
        <f t="shared" si="69"/>
        <v>0</v>
      </c>
      <c r="CV9" s="64">
        <f t="shared" si="70"/>
        <v>0</v>
      </c>
      <c r="CW9" s="64">
        <f t="shared" si="71"/>
        <v>0</v>
      </c>
      <c r="CX9" s="64">
        <f t="shared" si="72"/>
        <v>839.9685045528198</v>
      </c>
      <c r="CY9" s="64">
        <f t="shared" si="73"/>
        <v>0</v>
      </c>
      <c r="CZ9" s="64">
        <f t="shared" si="74"/>
        <v>0</v>
      </c>
      <c r="DB9" s="2">
        <f t="shared" si="75"/>
        <v>839.9685045528198</v>
      </c>
      <c r="DC9" s="94">
        <f t="shared" si="76"/>
      </c>
      <c r="DD9" s="94">
        <f t="shared" si="77"/>
        <v>839.9685045528198</v>
      </c>
      <c r="DE9" s="94">
        <f t="shared" si="78"/>
      </c>
      <c r="DF9" s="94">
        <f t="shared" si="79"/>
      </c>
      <c r="DG9" s="65">
        <f t="shared" si="80"/>
        <v>1</v>
      </c>
    </row>
    <row r="10" spans="1:111" ht="12.75" customHeight="1">
      <c r="A10" s="26">
        <f>MAX(A$4:A9)+1</f>
        <v>6</v>
      </c>
      <c r="B10" s="16" t="s">
        <v>81</v>
      </c>
      <c r="C10" s="52" t="s">
        <v>11</v>
      </c>
      <c r="D10" s="49">
        <v>1</v>
      </c>
      <c r="E10" s="52" t="s">
        <v>4</v>
      </c>
      <c r="F10" s="49">
        <v>2</v>
      </c>
      <c r="G10" s="52" t="s">
        <v>47</v>
      </c>
      <c r="H10" s="52" t="s">
        <v>1</v>
      </c>
      <c r="I10" s="45">
        <f t="shared" si="0"/>
        <v>769.6743754406759</v>
      </c>
      <c r="J10" s="104">
        <v>7</v>
      </c>
      <c r="K10" s="39">
        <f t="shared" si="1"/>
        <v>1</v>
      </c>
      <c r="L10" s="40">
        <f t="shared" si="2"/>
        <v>733.0232147054056</v>
      </c>
      <c r="M10" s="105"/>
      <c r="N10" s="16">
        <f t="shared" si="3"/>
      </c>
      <c r="O10" s="30">
        <f t="shared" si="4"/>
        <v>0</v>
      </c>
      <c r="Q10" s="39">
        <f t="shared" si="5"/>
      </c>
      <c r="R10" s="40">
        <f t="shared" si="6"/>
        <v>0</v>
      </c>
      <c r="S10" s="105"/>
      <c r="T10" s="16">
        <f t="shared" si="7"/>
      </c>
      <c r="U10" s="30">
        <f t="shared" si="8"/>
        <v>0</v>
      </c>
      <c r="V10" s="104"/>
      <c r="W10" s="39">
        <f t="shared" si="9"/>
      </c>
      <c r="X10" s="40">
        <f t="shared" si="10"/>
        <v>0</v>
      </c>
      <c r="Y10" s="71"/>
      <c r="Z10" s="16">
        <f t="shared" si="11"/>
      </c>
      <c r="AA10" s="30">
        <f t="shared" si="12"/>
        <v>0</v>
      </c>
      <c r="AB10" s="104"/>
      <c r="AC10" s="39">
        <f t="shared" si="13"/>
      </c>
      <c r="AD10" s="40">
        <f t="shared" si="14"/>
        <v>0</v>
      </c>
      <c r="AE10" s="105"/>
      <c r="AF10" s="16">
        <f t="shared" si="15"/>
      </c>
      <c r="AG10" s="30">
        <f t="shared" si="16"/>
        <v>0</v>
      </c>
      <c r="AH10" s="104"/>
      <c r="AI10" s="39">
        <f t="shared" si="17"/>
      </c>
      <c r="AJ10" s="40">
        <f t="shared" si="18"/>
        <v>0</v>
      </c>
      <c r="AK10" s="105"/>
      <c r="AL10" s="16">
        <f t="shared" si="19"/>
      </c>
      <c r="AM10" s="30">
        <f t="shared" si="20"/>
        <v>0</v>
      </c>
      <c r="AN10" s="104"/>
      <c r="AO10" s="39">
        <f t="shared" si="21"/>
      </c>
      <c r="AP10" s="40">
        <f t="shared" si="22"/>
        <v>0</v>
      </c>
      <c r="AQ10" s="105"/>
      <c r="AR10" s="16">
        <f t="shared" si="23"/>
      </c>
      <c r="AS10" s="30">
        <f t="shared" si="24"/>
        <v>0</v>
      </c>
      <c r="AT10" s="104"/>
      <c r="AU10" s="39">
        <f t="shared" si="25"/>
      </c>
      <c r="AV10" s="40">
        <f t="shared" si="26"/>
        <v>0</v>
      </c>
      <c r="AW10" s="105"/>
      <c r="AX10" s="16">
        <f t="shared" si="27"/>
      </c>
      <c r="AY10" s="30">
        <f t="shared" si="28"/>
        <v>0</v>
      </c>
      <c r="AZ10" s="104"/>
      <c r="BA10" s="39">
        <f t="shared" si="29"/>
      </c>
      <c r="BB10" s="40">
        <f t="shared" si="30"/>
        <v>0</v>
      </c>
      <c r="BC10" s="105"/>
      <c r="BD10" s="16">
        <f t="shared" si="31"/>
      </c>
      <c r="BE10" s="30">
        <f t="shared" si="32"/>
        <v>0</v>
      </c>
      <c r="BF10" s="104"/>
      <c r="BG10" s="39">
        <f t="shared" si="33"/>
      </c>
      <c r="BH10" s="40">
        <f t="shared" si="34"/>
        <v>0</v>
      </c>
      <c r="BI10" s="105"/>
      <c r="BJ10" s="16">
        <f t="shared" si="35"/>
      </c>
      <c r="BK10" s="30">
        <f t="shared" si="36"/>
        <v>0</v>
      </c>
      <c r="BL10" s="104"/>
      <c r="BM10" s="39">
        <f t="shared" si="37"/>
      </c>
      <c r="BN10" s="40">
        <f t="shared" si="38"/>
        <v>0</v>
      </c>
      <c r="BO10" s="105"/>
      <c r="BP10" s="16">
        <f t="shared" si="39"/>
      </c>
      <c r="BQ10" s="30">
        <f t="shared" si="40"/>
        <v>0</v>
      </c>
      <c r="BR10" s="29">
        <f t="shared" si="41"/>
        <v>733.0232147054056</v>
      </c>
      <c r="BS10" s="32">
        <f t="shared" si="42"/>
        <v>733.0232147054056</v>
      </c>
      <c r="BT10" s="16" t="str">
        <f t="shared" si="43"/>
        <v>*</v>
      </c>
      <c r="BU10" s="30">
        <f t="shared" si="44"/>
        <v>36.65116073527028</v>
      </c>
      <c r="BV10" s="33">
        <f t="shared" si="45"/>
        <v>769.6743754406759</v>
      </c>
      <c r="BW10" s="27">
        <f t="shared" si="46"/>
        <v>733.0232147054056</v>
      </c>
      <c r="BX10" s="27">
        <f t="shared" si="47"/>
        <v>0</v>
      </c>
      <c r="BY10" s="27">
        <f t="shared" si="48"/>
        <v>0</v>
      </c>
      <c r="BZ10" s="27">
        <f t="shared" si="49"/>
        <v>0</v>
      </c>
      <c r="CA10" s="27">
        <f t="shared" si="50"/>
        <v>0</v>
      </c>
      <c r="CB10" s="27">
        <f t="shared" si="51"/>
        <v>0</v>
      </c>
      <c r="CC10" s="27">
        <f t="shared" si="52"/>
        <v>0</v>
      </c>
      <c r="CD10" s="27">
        <f t="shared" si="53"/>
        <v>0</v>
      </c>
      <c r="CE10" s="27">
        <f t="shared" si="54"/>
        <v>0</v>
      </c>
      <c r="CF10" s="27">
        <f t="shared" si="55"/>
        <v>0</v>
      </c>
      <c r="CG10" s="27">
        <f t="shared" si="56"/>
        <v>0</v>
      </c>
      <c r="CH10" s="27">
        <f t="shared" si="57"/>
        <v>0</v>
      </c>
      <c r="CI10" s="27">
        <f t="shared" si="58"/>
        <v>0</v>
      </c>
      <c r="CJ10" s="27">
        <f t="shared" si="59"/>
        <v>0</v>
      </c>
      <c r="CK10" s="27">
        <f t="shared" si="60"/>
        <v>0</v>
      </c>
      <c r="CL10" s="27">
        <f t="shared" si="61"/>
        <v>0</v>
      </c>
      <c r="CM10" s="27">
        <f t="shared" si="62"/>
        <v>0</v>
      </c>
      <c r="CN10" s="27">
        <f t="shared" si="63"/>
        <v>0</v>
      </c>
      <c r="CO10" s="27">
        <f t="shared" si="64"/>
        <v>0</v>
      </c>
      <c r="CP10" s="27">
        <f t="shared" si="65"/>
        <v>0</v>
      </c>
      <c r="CQ10" s="27">
        <f t="shared" si="66"/>
        <v>733.0232147054056</v>
      </c>
      <c r="CS10" s="64">
        <f t="shared" si="67"/>
        <v>0</v>
      </c>
      <c r="CT10" s="64">
        <f t="shared" si="68"/>
        <v>0</v>
      </c>
      <c r="CU10" s="64">
        <f t="shared" si="69"/>
        <v>0</v>
      </c>
      <c r="CV10" s="64">
        <f t="shared" si="70"/>
        <v>0</v>
      </c>
      <c r="CW10" s="64">
        <f t="shared" si="71"/>
        <v>0</v>
      </c>
      <c r="CX10" s="64">
        <f t="shared" si="72"/>
        <v>0</v>
      </c>
      <c r="CY10" s="64">
        <f t="shared" si="73"/>
        <v>769.6743754406759</v>
      </c>
      <c r="CZ10" s="64">
        <f t="shared" si="74"/>
        <v>0</v>
      </c>
      <c r="DB10" s="2">
        <f t="shared" si="75"/>
        <v>769.6743754406759</v>
      </c>
      <c r="DC10" s="94">
        <f t="shared" si="76"/>
      </c>
      <c r="DD10" s="94">
        <f t="shared" si="77"/>
        <v>769.6743754406759</v>
      </c>
      <c r="DE10" s="94">
        <f t="shared" si="78"/>
      </c>
      <c r="DF10" s="94">
        <f t="shared" si="79"/>
      </c>
      <c r="DG10" s="65">
        <f t="shared" si="80"/>
        <v>1</v>
      </c>
    </row>
    <row r="11" spans="1:111" ht="12.75" customHeight="1">
      <c r="A11" s="26">
        <f>MAX(A$4:A10)+1</f>
        <v>7</v>
      </c>
      <c r="B11" s="60" t="s">
        <v>71</v>
      </c>
      <c r="C11" s="52" t="s">
        <v>13</v>
      </c>
      <c r="D11" s="49">
        <v>1</v>
      </c>
      <c r="E11" s="52" t="s">
        <v>4</v>
      </c>
      <c r="F11" s="49">
        <v>2</v>
      </c>
      <c r="G11" s="52" t="s">
        <v>47</v>
      </c>
      <c r="H11" s="52" t="s">
        <v>1</v>
      </c>
      <c r="I11" s="45">
        <f t="shared" si="0"/>
        <v>754.2125137753436</v>
      </c>
      <c r="K11" s="39">
        <f t="shared" si="1"/>
      </c>
      <c r="L11" s="40">
        <f t="shared" si="2"/>
        <v>0</v>
      </c>
      <c r="M11" s="105"/>
      <c r="N11" s="16">
        <f t="shared" si="3"/>
      </c>
      <c r="O11" s="30">
        <f t="shared" si="4"/>
        <v>0</v>
      </c>
      <c r="Q11" s="39">
        <f t="shared" si="5"/>
      </c>
      <c r="R11" s="40">
        <f t="shared" si="6"/>
        <v>0</v>
      </c>
      <c r="S11" s="105">
        <v>2</v>
      </c>
      <c r="T11" s="16">
        <f t="shared" si="7"/>
      </c>
      <c r="U11" s="30">
        <f t="shared" si="8"/>
        <v>754.2125137753436</v>
      </c>
      <c r="V11" s="104"/>
      <c r="W11" s="39">
        <f t="shared" si="9"/>
      </c>
      <c r="X11" s="40">
        <f t="shared" si="10"/>
        <v>0</v>
      </c>
      <c r="Y11" s="71"/>
      <c r="Z11" s="16">
        <f t="shared" si="11"/>
      </c>
      <c r="AA11" s="30">
        <f t="shared" si="12"/>
        <v>0</v>
      </c>
      <c r="AB11" s="104"/>
      <c r="AC11" s="39">
        <f t="shared" si="13"/>
      </c>
      <c r="AD11" s="40">
        <f t="shared" si="14"/>
        <v>0</v>
      </c>
      <c r="AE11" s="105"/>
      <c r="AF11" s="16">
        <f t="shared" si="15"/>
      </c>
      <c r="AG11" s="30">
        <f t="shared" si="16"/>
        <v>0</v>
      </c>
      <c r="AH11" s="104"/>
      <c r="AI11" s="39">
        <f t="shared" si="17"/>
      </c>
      <c r="AJ11" s="40">
        <f t="shared" si="18"/>
        <v>0</v>
      </c>
      <c r="AK11" s="105"/>
      <c r="AL11" s="16">
        <f t="shared" si="19"/>
      </c>
      <c r="AM11" s="30">
        <f t="shared" si="20"/>
        <v>0</v>
      </c>
      <c r="AN11" s="104"/>
      <c r="AO11" s="39">
        <f t="shared" si="21"/>
      </c>
      <c r="AP11" s="40">
        <f t="shared" si="22"/>
        <v>0</v>
      </c>
      <c r="AQ11" s="105"/>
      <c r="AR11" s="16">
        <f t="shared" si="23"/>
      </c>
      <c r="AS11" s="30">
        <f t="shared" si="24"/>
        <v>0</v>
      </c>
      <c r="AT11" s="104"/>
      <c r="AU11" s="39">
        <f t="shared" si="25"/>
      </c>
      <c r="AV11" s="40">
        <f t="shared" si="26"/>
        <v>0</v>
      </c>
      <c r="AW11" s="105"/>
      <c r="AX11" s="16">
        <f t="shared" si="27"/>
      </c>
      <c r="AY11" s="30">
        <f t="shared" si="28"/>
        <v>0</v>
      </c>
      <c r="AZ11" s="104"/>
      <c r="BA11" s="39">
        <f t="shared" si="29"/>
      </c>
      <c r="BB11" s="40">
        <f t="shared" si="30"/>
        <v>0</v>
      </c>
      <c r="BC11" s="105"/>
      <c r="BD11" s="16">
        <f t="shared" si="31"/>
      </c>
      <c r="BE11" s="30">
        <f t="shared" si="32"/>
        <v>0</v>
      </c>
      <c r="BF11" s="104"/>
      <c r="BG11" s="39">
        <f t="shared" si="33"/>
      </c>
      <c r="BH11" s="40">
        <f t="shared" si="34"/>
        <v>0</v>
      </c>
      <c r="BI11" s="105"/>
      <c r="BJ11" s="16">
        <f t="shared" si="35"/>
      </c>
      <c r="BK11" s="30">
        <f t="shared" si="36"/>
        <v>0</v>
      </c>
      <c r="BL11" s="104"/>
      <c r="BM11" s="39">
        <f t="shared" si="37"/>
      </c>
      <c r="BN11" s="40">
        <f t="shared" si="38"/>
        <v>0</v>
      </c>
      <c r="BO11" s="105"/>
      <c r="BP11" s="16">
        <f t="shared" si="39"/>
      </c>
      <c r="BQ11" s="30">
        <f t="shared" si="40"/>
        <v>0</v>
      </c>
      <c r="BR11" s="29">
        <f t="shared" si="41"/>
        <v>754.2125137753436</v>
      </c>
      <c r="BS11" s="32">
        <f t="shared" si="42"/>
        <v>754.2125137753436</v>
      </c>
      <c r="BT11" s="16">
        <f t="shared" si="43"/>
      </c>
      <c r="BU11" s="30">
        <f t="shared" si="44"/>
        <v>0</v>
      </c>
      <c r="BV11" s="33">
        <f t="shared" si="45"/>
        <v>754.2125137753436</v>
      </c>
      <c r="BW11" s="27">
        <f t="shared" si="46"/>
        <v>0</v>
      </c>
      <c r="BX11" s="27">
        <f t="shared" si="47"/>
        <v>0</v>
      </c>
      <c r="BY11" s="27">
        <f t="shared" si="48"/>
        <v>0</v>
      </c>
      <c r="BZ11" s="27">
        <f t="shared" si="49"/>
        <v>754.2125137753436</v>
      </c>
      <c r="CA11" s="27">
        <f t="shared" si="50"/>
        <v>0</v>
      </c>
      <c r="CB11" s="27">
        <f t="shared" si="51"/>
        <v>0</v>
      </c>
      <c r="CC11" s="27">
        <f t="shared" si="52"/>
        <v>0</v>
      </c>
      <c r="CD11" s="27">
        <f t="shared" si="53"/>
        <v>0</v>
      </c>
      <c r="CE11" s="27">
        <f t="shared" si="54"/>
        <v>0</v>
      </c>
      <c r="CF11" s="27">
        <f t="shared" si="55"/>
        <v>0</v>
      </c>
      <c r="CG11" s="27">
        <f t="shared" si="56"/>
        <v>0</v>
      </c>
      <c r="CH11" s="27">
        <f t="shared" si="57"/>
        <v>0</v>
      </c>
      <c r="CI11" s="27">
        <f t="shared" si="58"/>
        <v>0</v>
      </c>
      <c r="CJ11" s="27">
        <f t="shared" si="59"/>
        <v>0</v>
      </c>
      <c r="CK11" s="27">
        <f t="shared" si="60"/>
        <v>0</v>
      </c>
      <c r="CL11" s="27">
        <f t="shared" si="61"/>
        <v>0</v>
      </c>
      <c r="CM11" s="27">
        <f t="shared" si="62"/>
        <v>0</v>
      </c>
      <c r="CN11" s="27">
        <f t="shared" si="63"/>
        <v>0</v>
      </c>
      <c r="CO11" s="27">
        <f t="shared" si="64"/>
        <v>0</v>
      </c>
      <c r="CP11" s="27">
        <f t="shared" si="65"/>
        <v>0</v>
      </c>
      <c r="CQ11" s="27">
        <f t="shared" si="66"/>
        <v>754.2125137753436</v>
      </c>
      <c r="CS11" s="64">
        <f t="shared" si="67"/>
        <v>0</v>
      </c>
      <c r="CT11" s="64">
        <f t="shared" si="68"/>
        <v>0</v>
      </c>
      <c r="CU11" s="64">
        <f t="shared" si="69"/>
        <v>0</v>
      </c>
      <c r="CV11" s="64">
        <f t="shared" si="70"/>
        <v>0</v>
      </c>
      <c r="CW11" s="64">
        <f t="shared" si="71"/>
        <v>0</v>
      </c>
      <c r="CX11" s="64">
        <f t="shared" si="72"/>
        <v>0</v>
      </c>
      <c r="CY11" s="64">
        <f t="shared" si="73"/>
        <v>754.2125137753436</v>
      </c>
      <c r="CZ11" s="64">
        <f t="shared" si="74"/>
        <v>0</v>
      </c>
      <c r="DB11" s="2">
        <f t="shared" si="75"/>
        <v>754.2125137753436</v>
      </c>
      <c r="DC11" s="94">
        <f t="shared" si="76"/>
      </c>
      <c r="DD11" s="94">
        <f t="shared" si="77"/>
        <v>754.2125137753436</v>
      </c>
      <c r="DE11" s="94">
        <f t="shared" si="78"/>
      </c>
      <c r="DF11" s="94">
        <f t="shared" si="79"/>
      </c>
      <c r="DG11" s="65">
        <f t="shared" si="80"/>
        <v>1</v>
      </c>
    </row>
    <row r="12" spans="1:111" ht="12.75" customHeight="1">
      <c r="A12" s="26">
        <f>MAX(A$4:A11)+1</f>
        <v>8</v>
      </c>
      <c r="B12" s="60" t="s">
        <v>103</v>
      </c>
      <c r="C12" s="52" t="s">
        <v>95</v>
      </c>
      <c r="D12" s="49">
        <v>1</v>
      </c>
      <c r="E12" s="52" t="s">
        <v>29</v>
      </c>
      <c r="F12" s="49">
        <v>2</v>
      </c>
      <c r="G12" s="52" t="s">
        <v>47</v>
      </c>
      <c r="H12" s="52" t="s">
        <v>1</v>
      </c>
      <c r="I12" s="45">
        <f t="shared" si="0"/>
        <v>679.1212547196623</v>
      </c>
      <c r="K12" s="39">
        <f t="shared" si="1"/>
      </c>
      <c r="L12" s="40">
        <f t="shared" si="2"/>
        <v>0</v>
      </c>
      <c r="M12" s="105"/>
      <c r="N12" s="16">
        <f t="shared" si="3"/>
      </c>
      <c r="O12" s="30">
        <f t="shared" si="4"/>
        <v>0</v>
      </c>
      <c r="P12" s="104">
        <v>2</v>
      </c>
      <c r="Q12" s="39">
        <f t="shared" si="5"/>
      </c>
      <c r="R12" s="40">
        <f t="shared" si="6"/>
        <v>578.1212547196624</v>
      </c>
      <c r="S12" s="105">
        <v>9</v>
      </c>
      <c r="T12" s="16">
        <f t="shared" si="7"/>
      </c>
      <c r="U12" s="30">
        <f t="shared" si="8"/>
        <v>100.99999999999989</v>
      </c>
      <c r="V12" s="104"/>
      <c r="W12" s="39">
        <f t="shared" si="9"/>
      </c>
      <c r="X12" s="40">
        <f t="shared" si="10"/>
        <v>0</v>
      </c>
      <c r="Y12" s="71"/>
      <c r="Z12" s="16">
        <f t="shared" si="11"/>
      </c>
      <c r="AA12" s="30">
        <f t="shared" si="12"/>
        <v>0</v>
      </c>
      <c r="AB12" s="104"/>
      <c r="AC12" s="39">
        <f t="shared" si="13"/>
      </c>
      <c r="AD12" s="40">
        <f t="shared" si="14"/>
        <v>0</v>
      </c>
      <c r="AE12" s="105"/>
      <c r="AF12" s="16">
        <f t="shared" si="15"/>
      </c>
      <c r="AG12" s="30">
        <f t="shared" si="16"/>
        <v>0</v>
      </c>
      <c r="AH12" s="104"/>
      <c r="AI12" s="39">
        <f t="shared" si="17"/>
      </c>
      <c r="AJ12" s="40">
        <f t="shared" si="18"/>
        <v>0</v>
      </c>
      <c r="AK12" s="105"/>
      <c r="AL12" s="16">
        <f t="shared" si="19"/>
      </c>
      <c r="AM12" s="30">
        <f t="shared" si="20"/>
        <v>0</v>
      </c>
      <c r="AN12" s="104"/>
      <c r="AO12" s="39">
        <f t="shared" si="21"/>
      </c>
      <c r="AP12" s="40">
        <f t="shared" si="22"/>
        <v>0</v>
      </c>
      <c r="AQ12" s="105"/>
      <c r="AR12" s="16">
        <f t="shared" si="23"/>
      </c>
      <c r="AS12" s="30">
        <f t="shared" si="24"/>
        <v>0</v>
      </c>
      <c r="AT12" s="104"/>
      <c r="AU12" s="39">
        <f t="shared" si="25"/>
      </c>
      <c r="AV12" s="40">
        <f t="shared" si="26"/>
        <v>0</v>
      </c>
      <c r="AW12" s="105"/>
      <c r="AX12" s="16">
        <f t="shared" si="27"/>
      </c>
      <c r="AY12" s="30">
        <f t="shared" si="28"/>
        <v>0</v>
      </c>
      <c r="AZ12" s="104"/>
      <c r="BA12" s="39">
        <f t="shared" si="29"/>
      </c>
      <c r="BB12" s="40">
        <f t="shared" si="30"/>
        <v>0</v>
      </c>
      <c r="BC12" s="105"/>
      <c r="BD12" s="16">
        <f t="shared" si="31"/>
      </c>
      <c r="BE12" s="30">
        <f t="shared" si="32"/>
        <v>0</v>
      </c>
      <c r="BF12" s="104"/>
      <c r="BG12" s="39">
        <f t="shared" si="33"/>
      </c>
      <c r="BH12" s="40">
        <f t="shared" si="34"/>
        <v>0</v>
      </c>
      <c r="BI12" s="105"/>
      <c r="BJ12" s="16">
        <f t="shared" si="35"/>
      </c>
      <c r="BK12" s="30">
        <f t="shared" si="36"/>
        <v>0</v>
      </c>
      <c r="BL12" s="104"/>
      <c r="BM12" s="39">
        <f t="shared" si="37"/>
      </c>
      <c r="BN12" s="40">
        <f t="shared" si="38"/>
        <v>0</v>
      </c>
      <c r="BO12" s="105"/>
      <c r="BP12" s="16">
        <f t="shared" si="39"/>
      </c>
      <c r="BQ12" s="30">
        <f t="shared" si="40"/>
        <v>0</v>
      </c>
      <c r="BR12" s="29">
        <f t="shared" si="41"/>
        <v>679.1212547196623</v>
      </c>
      <c r="BS12" s="32">
        <f t="shared" si="42"/>
        <v>679.1212547196623</v>
      </c>
      <c r="BT12" s="16">
        <f t="shared" si="43"/>
      </c>
      <c r="BU12" s="30">
        <f t="shared" si="44"/>
        <v>0</v>
      </c>
      <c r="BV12" s="33">
        <f t="shared" si="45"/>
        <v>679.1212547196623</v>
      </c>
      <c r="BW12" s="27">
        <f t="shared" si="46"/>
        <v>0</v>
      </c>
      <c r="BX12" s="27">
        <f t="shared" si="47"/>
        <v>0</v>
      </c>
      <c r="BY12" s="27">
        <f t="shared" si="48"/>
        <v>578.1212547196624</v>
      </c>
      <c r="BZ12" s="27">
        <f t="shared" si="49"/>
        <v>100.99999999999989</v>
      </c>
      <c r="CA12" s="27">
        <f t="shared" si="50"/>
        <v>0</v>
      </c>
      <c r="CB12" s="27">
        <f t="shared" si="51"/>
        <v>0</v>
      </c>
      <c r="CC12" s="27">
        <f t="shared" si="52"/>
        <v>0</v>
      </c>
      <c r="CD12" s="27">
        <f t="shared" si="53"/>
        <v>0</v>
      </c>
      <c r="CE12" s="27">
        <f t="shared" si="54"/>
        <v>0</v>
      </c>
      <c r="CF12" s="27">
        <f t="shared" si="55"/>
        <v>0</v>
      </c>
      <c r="CG12" s="27">
        <f t="shared" si="56"/>
        <v>0</v>
      </c>
      <c r="CH12" s="27">
        <f t="shared" si="57"/>
        <v>0</v>
      </c>
      <c r="CI12" s="27">
        <f t="shared" si="58"/>
        <v>0</v>
      </c>
      <c r="CJ12" s="27">
        <f t="shared" si="59"/>
        <v>0</v>
      </c>
      <c r="CK12" s="27">
        <f t="shared" si="60"/>
        <v>0</v>
      </c>
      <c r="CL12" s="27">
        <f t="shared" si="61"/>
        <v>0</v>
      </c>
      <c r="CM12" s="27">
        <f t="shared" si="62"/>
        <v>0</v>
      </c>
      <c r="CN12" s="27">
        <f t="shared" si="63"/>
        <v>0</v>
      </c>
      <c r="CO12" s="27">
        <f t="shared" si="64"/>
        <v>0</v>
      </c>
      <c r="CP12" s="27">
        <f t="shared" si="65"/>
        <v>0</v>
      </c>
      <c r="CQ12" s="27">
        <f t="shared" si="66"/>
        <v>679.1212547196623</v>
      </c>
      <c r="CS12" s="64">
        <f t="shared" si="67"/>
        <v>0</v>
      </c>
      <c r="CT12" s="64">
        <f t="shared" si="68"/>
        <v>0</v>
      </c>
      <c r="CU12" s="64">
        <f t="shared" si="69"/>
        <v>0</v>
      </c>
      <c r="CV12" s="64">
        <f t="shared" si="70"/>
        <v>0</v>
      </c>
      <c r="CW12" s="64">
        <f t="shared" si="71"/>
        <v>679.1212547196623</v>
      </c>
      <c r="CX12" s="64">
        <f t="shared" si="72"/>
        <v>0</v>
      </c>
      <c r="CY12" s="64">
        <f t="shared" si="73"/>
        <v>0</v>
      </c>
      <c r="CZ12" s="64">
        <f t="shared" si="74"/>
        <v>0</v>
      </c>
      <c r="DB12" s="2">
        <f t="shared" si="75"/>
        <v>679.1212547196623</v>
      </c>
      <c r="DC12" s="94">
        <f t="shared" si="76"/>
      </c>
      <c r="DD12" s="94">
        <f t="shared" si="77"/>
        <v>679.1212547196623</v>
      </c>
      <c r="DE12" s="94">
        <f t="shared" si="78"/>
      </c>
      <c r="DF12" s="94">
        <f t="shared" si="79"/>
      </c>
      <c r="DG12" s="65">
        <f t="shared" si="80"/>
        <v>1</v>
      </c>
    </row>
    <row r="13" spans="2:111" ht="12.75" customHeight="1">
      <c r="B13" s="16" t="s">
        <v>82</v>
      </c>
      <c r="C13" s="52" t="s">
        <v>75</v>
      </c>
      <c r="D13" s="49">
        <v>1</v>
      </c>
      <c r="E13" s="52" t="s">
        <v>92</v>
      </c>
      <c r="F13" s="49">
        <v>3</v>
      </c>
      <c r="G13" s="52" t="s">
        <v>47</v>
      </c>
      <c r="H13" s="52" t="s">
        <v>1</v>
      </c>
      <c r="I13" s="45">
        <f t="shared" si="0"/>
        <v>677.3214465677894</v>
      </c>
      <c r="K13" s="39">
        <f t="shared" si="1"/>
      </c>
      <c r="L13" s="40">
        <f t="shared" si="2"/>
        <v>0</v>
      </c>
      <c r="M13" s="105">
        <v>2</v>
      </c>
      <c r="N13" s="16">
        <f t="shared" si="3"/>
        <v>1</v>
      </c>
      <c r="O13" s="30">
        <f t="shared" si="4"/>
        <v>645.0680443502756</v>
      </c>
      <c r="Q13" s="39">
        <f t="shared" si="5"/>
      </c>
      <c r="R13" s="40">
        <f t="shared" si="6"/>
        <v>0</v>
      </c>
      <c r="S13" s="105"/>
      <c r="T13" s="16">
        <f t="shared" si="7"/>
      </c>
      <c r="U13" s="30">
        <f t="shared" si="8"/>
        <v>0</v>
      </c>
      <c r="V13" s="104"/>
      <c r="W13" s="39">
        <f t="shared" si="9"/>
      </c>
      <c r="X13" s="40">
        <f t="shared" si="10"/>
        <v>0</v>
      </c>
      <c r="Y13" s="71"/>
      <c r="Z13" s="16">
        <f t="shared" si="11"/>
      </c>
      <c r="AA13" s="30">
        <f t="shared" si="12"/>
        <v>0</v>
      </c>
      <c r="AB13" s="104"/>
      <c r="AC13" s="39">
        <f t="shared" si="13"/>
      </c>
      <c r="AD13" s="40">
        <f t="shared" si="14"/>
        <v>0</v>
      </c>
      <c r="AE13" s="105"/>
      <c r="AF13" s="16">
        <f t="shared" si="15"/>
      </c>
      <c r="AG13" s="30">
        <f t="shared" si="16"/>
        <v>0</v>
      </c>
      <c r="AH13" s="104"/>
      <c r="AI13" s="39">
        <f t="shared" si="17"/>
      </c>
      <c r="AJ13" s="40">
        <f t="shared" si="18"/>
        <v>0</v>
      </c>
      <c r="AK13" s="105"/>
      <c r="AL13" s="16">
        <f t="shared" si="19"/>
      </c>
      <c r="AM13" s="30">
        <f t="shared" si="20"/>
        <v>0</v>
      </c>
      <c r="AN13" s="104"/>
      <c r="AO13" s="39">
        <f t="shared" si="21"/>
      </c>
      <c r="AP13" s="40">
        <f t="shared" si="22"/>
        <v>0</v>
      </c>
      <c r="AQ13" s="105"/>
      <c r="AR13" s="16">
        <f t="shared" si="23"/>
      </c>
      <c r="AS13" s="30">
        <f t="shared" si="24"/>
        <v>0</v>
      </c>
      <c r="AT13" s="104"/>
      <c r="AU13" s="39">
        <f t="shared" si="25"/>
      </c>
      <c r="AV13" s="40">
        <f t="shared" si="26"/>
        <v>0</v>
      </c>
      <c r="AW13" s="105"/>
      <c r="AX13" s="16">
        <f t="shared" si="27"/>
      </c>
      <c r="AY13" s="30">
        <f t="shared" si="28"/>
        <v>0</v>
      </c>
      <c r="AZ13" s="104"/>
      <c r="BA13" s="39">
        <f t="shared" si="29"/>
      </c>
      <c r="BB13" s="40">
        <f t="shared" si="30"/>
        <v>0</v>
      </c>
      <c r="BC13" s="105"/>
      <c r="BD13" s="16">
        <f t="shared" si="31"/>
      </c>
      <c r="BE13" s="30">
        <f t="shared" si="32"/>
        <v>0</v>
      </c>
      <c r="BF13" s="104"/>
      <c r="BG13" s="39">
        <f t="shared" si="33"/>
      </c>
      <c r="BH13" s="40">
        <f t="shared" si="34"/>
        <v>0</v>
      </c>
      <c r="BI13" s="105"/>
      <c r="BJ13" s="16">
        <f t="shared" si="35"/>
      </c>
      <c r="BK13" s="30">
        <f t="shared" si="36"/>
        <v>0</v>
      </c>
      <c r="BL13" s="104"/>
      <c r="BM13" s="39">
        <f t="shared" si="37"/>
      </c>
      <c r="BN13" s="40">
        <f t="shared" si="38"/>
        <v>0</v>
      </c>
      <c r="BO13" s="105"/>
      <c r="BP13" s="16">
        <f t="shared" si="39"/>
      </c>
      <c r="BQ13" s="30">
        <f t="shared" si="40"/>
        <v>0</v>
      </c>
      <c r="BR13" s="29">
        <f t="shared" si="41"/>
        <v>645.0680443502756</v>
      </c>
      <c r="BS13" s="32">
        <f t="shared" si="42"/>
        <v>645.0680443502756</v>
      </c>
      <c r="BT13" s="16" t="str">
        <f t="shared" si="43"/>
        <v>*</v>
      </c>
      <c r="BU13" s="30">
        <f t="shared" si="44"/>
        <v>32.25340221751378</v>
      </c>
      <c r="BV13" s="33">
        <f t="shared" si="45"/>
        <v>677.3214465677894</v>
      </c>
      <c r="BW13" s="27">
        <f t="shared" si="46"/>
        <v>0</v>
      </c>
      <c r="BX13" s="27">
        <f t="shared" si="47"/>
        <v>645.0680443502756</v>
      </c>
      <c r="BY13" s="27">
        <f t="shared" si="48"/>
        <v>0</v>
      </c>
      <c r="BZ13" s="27">
        <f t="shared" si="49"/>
        <v>0</v>
      </c>
      <c r="CA13" s="27">
        <f t="shared" si="50"/>
        <v>0</v>
      </c>
      <c r="CB13" s="27">
        <f t="shared" si="51"/>
        <v>0</v>
      </c>
      <c r="CC13" s="27">
        <f t="shared" si="52"/>
        <v>0</v>
      </c>
      <c r="CD13" s="27">
        <f t="shared" si="53"/>
        <v>0</v>
      </c>
      <c r="CE13" s="27">
        <f t="shared" si="54"/>
        <v>0</v>
      </c>
      <c r="CF13" s="27">
        <f t="shared" si="55"/>
        <v>0</v>
      </c>
      <c r="CG13" s="27">
        <f t="shared" si="56"/>
        <v>0</v>
      </c>
      <c r="CH13" s="27">
        <f t="shared" si="57"/>
        <v>0</v>
      </c>
      <c r="CI13" s="27">
        <f t="shared" si="58"/>
        <v>0</v>
      </c>
      <c r="CJ13" s="27">
        <f t="shared" si="59"/>
        <v>0</v>
      </c>
      <c r="CK13" s="27">
        <f t="shared" si="60"/>
        <v>0</v>
      </c>
      <c r="CL13" s="27">
        <f t="shared" si="61"/>
        <v>0</v>
      </c>
      <c r="CM13" s="27">
        <f t="shared" si="62"/>
        <v>0</v>
      </c>
      <c r="CN13" s="27">
        <f t="shared" si="63"/>
        <v>0</v>
      </c>
      <c r="CO13" s="27">
        <f t="shared" si="64"/>
        <v>0</v>
      </c>
      <c r="CP13" s="27">
        <f t="shared" si="65"/>
        <v>0</v>
      </c>
      <c r="CQ13" s="27">
        <f t="shared" si="66"/>
        <v>645.0680443502756</v>
      </c>
      <c r="CS13" s="64">
        <f t="shared" si="67"/>
        <v>0</v>
      </c>
      <c r="CT13" s="64">
        <f t="shared" si="68"/>
        <v>0</v>
      </c>
      <c r="CU13" s="64">
        <f t="shared" si="69"/>
        <v>0</v>
      </c>
      <c r="CV13" s="64">
        <f t="shared" si="70"/>
        <v>0</v>
      </c>
      <c r="CW13" s="64">
        <f t="shared" si="71"/>
        <v>0</v>
      </c>
      <c r="CX13" s="64">
        <f t="shared" si="72"/>
        <v>0</v>
      </c>
      <c r="CY13" s="64">
        <f t="shared" si="73"/>
        <v>0</v>
      </c>
      <c r="CZ13" s="64">
        <f t="shared" si="74"/>
        <v>0</v>
      </c>
      <c r="DB13" s="2">
        <f t="shared" si="75"/>
      </c>
      <c r="DC13" s="94">
        <f t="shared" si="76"/>
      </c>
      <c r="DD13" s="94">
        <f t="shared" si="77"/>
      </c>
      <c r="DE13" s="94">
        <f t="shared" si="78"/>
      </c>
      <c r="DF13" s="94">
        <f t="shared" si="79"/>
      </c>
      <c r="DG13" s="65">
        <f t="shared" si="80"/>
      </c>
    </row>
    <row r="14" spans="1:111" ht="12.75" customHeight="1">
      <c r="A14" s="26">
        <f>MAX(A$4:A13)+1</f>
        <v>9</v>
      </c>
      <c r="B14" s="16" t="s">
        <v>64</v>
      </c>
      <c r="C14" s="52" t="s">
        <v>20</v>
      </c>
      <c r="D14" s="49">
        <v>1</v>
      </c>
      <c r="E14" s="52" t="s">
        <v>26</v>
      </c>
      <c r="F14" s="49">
        <v>2</v>
      </c>
      <c r="G14" s="52" t="s">
        <v>47</v>
      </c>
      <c r="H14" s="52" t="s">
        <v>1</v>
      </c>
      <c r="I14" s="45">
        <f t="shared" si="0"/>
        <v>655.0726825443544</v>
      </c>
      <c r="J14" s="104">
        <v>9</v>
      </c>
      <c r="K14" s="39">
        <f t="shared" si="1"/>
        <v>1</v>
      </c>
      <c r="L14" s="40">
        <f t="shared" si="2"/>
        <v>623.8787452803375</v>
      </c>
      <c r="M14" s="105"/>
      <c r="N14" s="16">
        <f t="shared" si="3"/>
      </c>
      <c r="O14" s="30">
        <f t="shared" si="4"/>
        <v>0</v>
      </c>
      <c r="Q14" s="39">
        <f t="shared" si="5"/>
      </c>
      <c r="R14" s="40">
        <f t="shared" si="6"/>
        <v>0</v>
      </c>
      <c r="S14" s="105"/>
      <c r="T14" s="16">
        <f t="shared" si="7"/>
      </c>
      <c r="U14" s="30">
        <f t="shared" si="8"/>
        <v>0</v>
      </c>
      <c r="V14" s="104"/>
      <c r="W14" s="39">
        <f t="shared" si="9"/>
      </c>
      <c r="X14" s="40">
        <f t="shared" si="10"/>
        <v>0</v>
      </c>
      <c r="Y14" s="71"/>
      <c r="Z14" s="16">
        <f t="shared" si="11"/>
      </c>
      <c r="AA14" s="30">
        <f t="shared" si="12"/>
        <v>0</v>
      </c>
      <c r="AB14" s="104"/>
      <c r="AC14" s="39">
        <f t="shared" si="13"/>
      </c>
      <c r="AD14" s="40">
        <f t="shared" si="14"/>
        <v>0</v>
      </c>
      <c r="AE14" s="105"/>
      <c r="AF14" s="16">
        <f t="shared" si="15"/>
      </c>
      <c r="AG14" s="30">
        <f t="shared" si="16"/>
        <v>0</v>
      </c>
      <c r="AH14" s="104"/>
      <c r="AI14" s="39">
        <f t="shared" si="17"/>
      </c>
      <c r="AJ14" s="40">
        <f t="shared" si="18"/>
        <v>0</v>
      </c>
      <c r="AK14" s="105"/>
      <c r="AL14" s="16">
        <f t="shared" si="19"/>
      </c>
      <c r="AM14" s="30">
        <f t="shared" si="20"/>
        <v>0</v>
      </c>
      <c r="AN14" s="104"/>
      <c r="AO14" s="39">
        <f t="shared" si="21"/>
      </c>
      <c r="AP14" s="40">
        <f t="shared" si="22"/>
        <v>0</v>
      </c>
      <c r="AQ14" s="105"/>
      <c r="AR14" s="16">
        <f t="shared" si="23"/>
      </c>
      <c r="AS14" s="30">
        <f t="shared" si="24"/>
        <v>0</v>
      </c>
      <c r="AT14" s="104"/>
      <c r="AU14" s="39">
        <f t="shared" si="25"/>
      </c>
      <c r="AV14" s="40">
        <f t="shared" si="26"/>
        <v>0</v>
      </c>
      <c r="AW14" s="105"/>
      <c r="AX14" s="16">
        <f t="shared" si="27"/>
      </c>
      <c r="AY14" s="30">
        <f t="shared" si="28"/>
        <v>0</v>
      </c>
      <c r="AZ14" s="104"/>
      <c r="BA14" s="39">
        <f t="shared" si="29"/>
      </c>
      <c r="BB14" s="40">
        <f t="shared" si="30"/>
        <v>0</v>
      </c>
      <c r="BC14" s="105"/>
      <c r="BD14" s="16">
        <f t="shared" si="31"/>
      </c>
      <c r="BE14" s="30">
        <f t="shared" si="32"/>
        <v>0</v>
      </c>
      <c r="BF14" s="104"/>
      <c r="BG14" s="39">
        <f t="shared" si="33"/>
      </c>
      <c r="BH14" s="40">
        <f t="shared" si="34"/>
        <v>0</v>
      </c>
      <c r="BI14" s="105"/>
      <c r="BJ14" s="16">
        <f t="shared" si="35"/>
      </c>
      <c r="BK14" s="30">
        <f t="shared" si="36"/>
        <v>0</v>
      </c>
      <c r="BL14" s="104"/>
      <c r="BM14" s="39">
        <f t="shared" si="37"/>
      </c>
      <c r="BN14" s="40">
        <f t="shared" si="38"/>
        <v>0</v>
      </c>
      <c r="BO14" s="105"/>
      <c r="BP14" s="16">
        <f t="shared" si="39"/>
      </c>
      <c r="BQ14" s="30">
        <f t="shared" si="40"/>
        <v>0</v>
      </c>
      <c r="BR14" s="29">
        <f t="shared" si="41"/>
        <v>623.8787452803375</v>
      </c>
      <c r="BS14" s="32">
        <f t="shared" si="42"/>
        <v>623.8787452803375</v>
      </c>
      <c r="BT14" s="16" t="str">
        <f t="shared" si="43"/>
        <v>*</v>
      </c>
      <c r="BU14" s="30">
        <f t="shared" si="44"/>
        <v>31.193937264016878</v>
      </c>
      <c r="BV14" s="33">
        <f t="shared" si="45"/>
        <v>655.0726825443544</v>
      </c>
      <c r="BW14" s="27">
        <f t="shared" si="46"/>
        <v>623.8787452803375</v>
      </c>
      <c r="BX14" s="27">
        <f t="shared" si="47"/>
        <v>0</v>
      </c>
      <c r="BY14" s="27">
        <f t="shared" si="48"/>
        <v>0</v>
      </c>
      <c r="BZ14" s="27">
        <f t="shared" si="49"/>
        <v>0</v>
      </c>
      <c r="CA14" s="27">
        <f t="shared" si="50"/>
        <v>0</v>
      </c>
      <c r="CB14" s="27">
        <f t="shared" si="51"/>
        <v>0</v>
      </c>
      <c r="CC14" s="27">
        <f t="shared" si="52"/>
        <v>0</v>
      </c>
      <c r="CD14" s="27">
        <f t="shared" si="53"/>
        <v>0</v>
      </c>
      <c r="CE14" s="27">
        <f t="shared" si="54"/>
        <v>0</v>
      </c>
      <c r="CF14" s="27">
        <f t="shared" si="55"/>
        <v>0</v>
      </c>
      <c r="CG14" s="27">
        <f t="shared" si="56"/>
        <v>0</v>
      </c>
      <c r="CH14" s="27">
        <f t="shared" si="57"/>
        <v>0</v>
      </c>
      <c r="CI14" s="27">
        <f t="shared" si="58"/>
        <v>0</v>
      </c>
      <c r="CJ14" s="27">
        <f t="shared" si="59"/>
        <v>0</v>
      </c>
      <c r="CK14" s="27">
        <f t="shared" si="60"/>
        <v>0</v>
      </c>
      <c r="CL14" s="27">
        <f t="shared" si="61"/>
        <v>0</v>
      </c>
      <c r="CM14" s="27">
        <f t="shared" si="62"/>
        <v>0</v>
      </c>
      <c r="CN14" s="27">
        <f t="shared" si="63"/>
        <v>0</v>
      </c>
      <c r="CO14" s="27">
        <f t="shared" si="64"/>
        <v>0</v>
      </c>
      <c r="CP14" s="27">
        <f t="shared" si="65"/>
        <v>0</v>
      </c>
      <c r="CQ14" s="27">
        <f t="shared" si="66"/>
        <v>623.8787452803375</v>
      </c>
      <c r="CS14" s="64">
        <f t="shared" si="67"/>
        <v>0</v>
      </c>
      <c r="CT14" s="64">
        <f t="shared" si="68"/>
        <v>0</v>
      </c>
      <c r="CU14" s="64">
        <f t="shared" si="69"/>
        <v>0</v>
      </c>
      <c r="CV14" s="64">
        <f t="shared" si="70"/>
        <v>0</v>
      </c>
      <c r="CW14" s="64">
        <f t="shared" si="71"/>
        <v>0</v>
      </c>
      <c r="CX14" s="64">
        <f t="shared" si="72"/>
        <v>655.0726825443544</v>
      </c>
      <c r="CY14" s="64">
        <f t="shared" si="73"/>
        <v>0</v>
      </c>
      <c r="CZ14" s="64">
        <f t="shared" si="74"/>
        <v>0</v>
      </c>
      <c r="DB14" s="2">
        <f t="shared" si="75"/>
        <v>655.0726825443544</v>
      </c>
      <c r="DC14" s="94">
        <f t="shared" si="76"/>
      </c>
      <c r="DD14" s="94">
        <f t="shared" si="77"/>
        <v>655.0726825443544</v>
      </c>
      <c r="DE14" s="94">
        <f t="shared" si="78"/>
      </c>
      <c r="DF14" s="94">
        <f t="shared" si="79"/>
      </c>
      <c r="DG14" s="65">
        <f t="shared" si="80"/>
        <v>1</v>
      </c>
    </row>
    <row r="15" spans="1:111" ht="12.75" customHeight="1">
      <c r="A15" s="26">
        <f>MAX(A$4:A14)+1</f>
        <v>10</v>
      </c>
      <c r="B15" s="16" t="s">
        <v>79</v>
      </c>
      <c r="C15" s="52" t="s">
        <v>52</v>
      </c>
      <c r="D15" s="49">
        <v>1</v>
      </c>
      <c r="E15" s="52" t="s">
        <v>7</v>
      </c>
      <c r="F15" s="49">
        <v>1</v>
      </c>
      <c r="G15" s="52" t="s">
        <v>46</v>
      </c>
      <c r="H15" s="52" t="s">
        <v>1</v>
      </c>
      <c r="I15" s="45">
        <f t="shared" si="0"/>
        <v>607.0273174556455</v>
      </c>
      <c r="J15" s="104">
        <v>10</v>
      </c>
      <c r="K15" s="39">
        <f t="shared" si="1"/>
        <v>1</v>
      </c>
      <c r="L15" s="40">
        <f t="shared" si="2"/>
        <v>578.1212547196624</v>
      </c>
      <c r="M15" s="105"/>
      <c r="N15" s="16">
        <f t="shared" si="3"/>
      </c>
      <c r="O15" s="30">
        <f t="shared" si="4"/>
        <v>0</v>
      </c>
      <c r="Q15" s="39">
        <f t="shared" si="5"/>
      </c>
      <c r="R15" s="40">
        <f t="shared" si="6"/>
        <v>0</v>
      </c>
      <c r="S15" s="105"/>
      <c r="T15" s="16">
        <f t="shared" si="7"/>
      </c>
      <c r="U15" s="30">
        <f t="shared" si="8"/>
        <v>0</v>
      </c>
      <c r="V15" s="104"/>
      <c r="W15" s="39">
        <f t="shared" si="9"/>
      </c>
      <c r="X15" s="40">
        <f t="shared" si="10"/>
        <v>0</v>
      </c>
      <c r="Y15" s="71"/>
      <c r="Z15" s="16">
        <f t="shared" si="11"/>
      </c>
      <c r="AA15" s="30">
        <f t="shared" si="12"/>
        <v>0</v>
      </c>
      <c r="AB15" s="104"/>
      <c r="AC15" s="39">
        <f t="shared" si="13"/>
      </c>
      <c r="AD15" s="40">
        <f t="shared" si="14"/>
        <v>0</v>
      </c>
      <c r="AE15" s="105"/>
      <c r="AF15" s="16">
        <f t="shared" si="15"/>
      </c>
      <c r="AG15" s="30">
        <f t="shared" si="16"/>
        <v>0</v>
      </c>
      <c r="AH15" s="104"/>
      <c r="AI15" s="39">
        <f t="shared" si="17"/>
      </c>
      <c r="AJ15" s="40">
        <f t="shared" si="18"/>
        <v>0</v>
      </c>
      <c r="AK15" s="105"/>
      <c r="AL15" s="16">
        <f t="shared" si="19"/>
      </c>
      <c r="AM15" s="30">
        <f t="shared" si="20"/>
        <v>0</v>
      </c>
      <c r="AN15" s="104"/>
      <c r="AO15" s="39">
        <f t="shared" si="21"/>
      </c>
      <c r="AP15" s="40">
        <f t="shared" si="22"/>
        <v>0</v>
      </c>
      <c r="AQ15" s="105"/>
      <c r="AR15" s="16">
        <f t="shared" si="23"/>
      </c>
      <c r="AS15" s="30">
        <f t="shared" si="24"/>
        <v>0</v>
      </c>
      <c r="AT15" s="104"/>
      <c r="AU15" s="39">
        <f t="shared" si="25"/>
      </c>
      <c r="AV15" s="40">
        <f t="shared" si="26"/>
        <v>0</v>
      </c>
      <c r="AW15" s="105"/>
      <c r="AX15" s="16">
        <f t="shared" si="27"/>
      </c>
      <c r="AY15" s="30">
        <f t="shared" si="28"/>
        <v>0</v>
      </c>
      <c r="AZ15" s="104"/>
      <c r="BA15" s="39">
        <f t="shared" si="29"/>
      </c>
      <c r="BB15" s="40">
        <f t="shared" si="30"/>
        <v>0</v>
      </c>
      <c r="BC15" s="105"/>
      <c r="BD15" s="16">
        <f t="shared" si="31"/>
      </c>
      <c r="BE15" s="30">
        <f t="shared" si="32"/>
        <v>0</v>
      </c>
      <c r="BF15" s="104"/>
      <c r="BG15" s="39">
        <f t="shared" si="33"/>
      </c>
      <c r="BH15" s="40">
        <f t="shared" si="34"/>
        <v>0</v>
      </c>
      <c r="BI15" s="105"/>
      <c r="BJ15" s="16">
        <f t="shared" si="35"/>
      </c>
      <c r="BK15" s="30">
        <f t="shared" si="36"/>
        <v>0</v>
      </c>
      <c r="BL15" s="104"/>
      <c r="BM15" s="39">
        <f t="shared" si="37"/>
      </c>
      <c r="BN15" s="40">
        <f t="shared" si="38"/>
        <v>0</v>
      </c>
      <c r="BO15" s="105"/>
      <c r="BP15" s="16">
        <f t="shared" si="39"/>
      </c>
      <c r="BQ15" s="30">
        <f t="shared" si="40"/>
        <v>0</v>
      </c>
      <c r="BR15" s="29">
        <f t="shared" si="41"/>
        <v>578.1212547196624</v>
      </c>
      <c r="BS15" s="32">
        <f t="shared" si="42"/>
        <v>578.1212547196624</v>
      </c>
      <c r="BT15" s="16" t="str">
        <f t="shared" si="43"/>
        <v>*</v>
      </c>
      <c r="BU15" s="30">
        <f t="shared" si="44"/>
        <v>28.90606273598312</v>
      </c>
      <c r="BV15" s="33">
        <f t="shared" si="45"/>
        <v>607.0273174556455</v>
      </c>
      <c r="BW15" s="27">
        <f t="shared" si="46"/>
        <v>578.1212547196624</v>
      </c>
      <c r="BX15" s="27">
        <f t="shared" si="47"/>
        <v>0</v>
      </c>
      <c r="BY15" s="27">
        <f t="shared" si="48"/>
        <v>0</v>
      </c>
      <c r="BZ15" s="27">
        <f t="shared" si="49"/>
        <v>0</v>
      </c>
      <c r="CA15" s="27">
        <f t="shared" si="50"/>
        <v>0</v>
      </c>
      <c r="CB15" s="27">
        <f t="shared" si="51"/>
        <v>0</v>
      </c>
      <c r="CC15" s="27">
        <f t="shared" si="52"/>
        <v>0</v>
      </c>
      <c r="CD15" s="27">
        <f t="shared" si="53"/>
        <v>0</v>
      </c>
      <c r="CE15" s="27">
        <f t="shared" si="54"/>
        <v>0</v>
      </c>
      <c r="CF15" s="27">
        <f t="shared" si="55"/>
        <v>0</v>
      </c>
      <c r="CG15" s="27">
        <f t="shared" si="56"/>
        <v>0</v>
      </c>
      <c r="CH15" s="27">
        <f t="shared" si="57"/>
        <v>0</v>
      </c>
      <c r="CI15" s="27">
        <f t="shared" si="58"/>
        <v>0</v>
      </c>
      <c r="CJ15" s="27">
        <f t="shared" si="59"/>
        <v>0</v>
      </c>
      <c r="CK15" s="27">
        <f t="shared" si="60"/>
        <v>0</v>
      </c>
      <c r="CL15" s="27">
        <f t="shared" si="61"/>
        <v>0</v>
      </c>
      <c r="CM15" s="27">
        <f t="shared" si="62"/>
        <v>0</v>
      </c>
      <c r="CN15" s="27">
        <f t="shared" si="63"/>
        <v>0</v>
      </c>
      <c r="CO15" s="27">
        <f t="shared" si="64"/>
        <v>0</v>
      </c>
      <c r="CP15" s="27">
        <f t="shared" si="65"/>
        <v>0</v>
      </c>
      <c r="CQ15" s="27">
        <f t="shared" si="66"/>
        <v>578.1212547196624</v>
      </c>
      <c r="CS15" s="64">
        <f t="shared" si="67"/>
        <v>0</v>
      </c>
      <c r="CT15" s="64">
        <f t="shared" si="68"/>
        <v>607.0273174556455</v>
      </c>
      <c r="CU15" s="64">
        <f t="shared" si="69"/>
        <v>0</v>
      </c>
      <c r="CV15" s="64">
        <f t="shared" si="70"/>
        <v>0</v>
      </c>
      <c r="CW15" s="64">
        <f t="shared" si="71"/>
        <v>0</v>
      </c>
      <c r="CX15" s="64">
        <f t="shared" si="72"/>
        <v>0</v>
      </c>
      <c r="CY15" s="64">
        <f t="shared" si="73"/>
        <v>0</v>
      </c>
      <c r="CZ15" s="64">
        <f t="shared" si="74"/>
        <v>0</v>
      </c>
      <c r="DB15" s="2">
        <f t="shared" si="75"/>
        <v>607.0273174556455</v>
      </c>
      <c r="DC15" s="94">
        <f t="shared" si="76"/>
      </c>
      <c r="DD15" s="94">
        <f t="shared" si="77"/>
      </c>
      <c r="DE15" s="94">
        <f t="shared" si="78"/>
        <v>607.0273174556455</v>
      </c>
      <c r="DF15" s="94">
        <f t="shared" si="79"/>
      </c>
      <c r="DG15" s="65">
        <f t="shared" si="80"/>
        <v>1</v>
      </c>
    </row>
    <row r="16" spans="1:111" ht="12.75" customHeight="1">
      <c r="A16" s="26">
        <f>MAX(A$4:A15)+1</f>
        <v>11</v>
      </c>
      <c r="B16" s="60" t="s">
        <v>80</v>
      </c>
      <c r="C16" s="52" t="s">
        <v>35</v>
      </c>
      <c r="D16" s="49">
        <v>1</v>
      </c>
      <c r="E16" s="52" t="s">
        <v>4</v>
      </c>
      <c r="F16" s="49">
        <v>2</v>
      </c>
      <c r="G16" s="52" t="s">
        <v>47</v>
      </c>
      <c r="H16" s="52" t="s">
        <v>1</v>
      </c>
      <c r="I16" s="45">
        <f t="shared" si="0"/>
        <v>578.1212547196624</v>
      </c>
      <c r="K16" s="39">
        <f t="shared" si="1"/>
      </c>
      <c r="L16" s="40">
        <f t="shared" si="2"/>
        <v>0</v>
      </c>
      <c r="M16" s="105"/>
      <c r="N16" s="16">
        <f t="shared" si="3"/>
      </c>
      <c r="O16" s="30">
        <f t="shared" si="4"/>
        <v>0</v>
      </c>
      <c r="Q16" s="39">
        <f t="shared" si="5"/>
      </c>
      <c r="R16" s="40">
        <f t="shared" si="6"/>
        <v>0</v>
      </c>
      <c r="S16" s="105">
        <v>3</v>
      </c>
      <c r="T16" s="16">
        <f t="shared" si="7"/>
      </c>
      <c r="U16" s="30">
        <f t="shared" si="8"/>
        <v>578.1212547196624</v>
      </c>
      <c r="V16" s="104"/>
      <c r="W16" s="39">
        <f t="shared" si="9"/>
      </c>
      <c r="X16" s="40">
        <f t="shared" si="10"/>
        <v>0</v>
      </c>
      <c r="Y16" s="71"/>
      <c r="Z16" s="16">
        <f t="shared" si="11"/>
      </c>
      <c r="AA16" s="30">
        <f t="shared" si="12"/>
        <v>0</v>
      </c>
      <c r="AB16" s="104"/>
      <c r="AC16" s="39">
        <f t="shared" si="13"/>
      </c>
      <c r="AD16" s="40">
        <f t="shared" si="14"/>
        <v>0</v>
      </c>
      <c r="AE16" s="105"/>
      <c r="AF16" s="16">
        <f t="shared" si="15"/>
      </c>
      <c r="AG16" s="30">
        <f t="shared" si="16"/>
        <v>0</v>
      </c>
      <c r="AH16" s="104"/>
      <c r="AI16" s="39">
        <f t="shared" si="17"/>
      </c>
      <c r="AJ16" s="40">
        <f t="shared" si="18"/>
        <v>0</v>
      </c>
      <c r="AK16" s="105"/>
      <c r="AL16" s="16">
        <f t="shared" si="19"/>
      </c>
      <c r="AM16" s="30">
        <f t="shared" si="20"/>
        <v>0</v>
      </c>
      <c r="AN16" s="104"/>
      <c r="AO16" s="39">
        <f t="shared" si="21"/>
      </c>
      <c r="AP16" s="40">
        <f t="shared" si="22"/>
        <v>0</v>
      </c>
      <c r="AQ16" s="105"/>
      <c r="AR16" s="16">
        <f t="shared" si="23"/>
      </c>
      <c r="AS16" s="30">
        <f t="shared" si="24"/>
        <v>0</v>
      </c>
      <c r="AT16" s="104"/>
      <c r="AU16" s="39">
        <f t="shared" si="25"/>
      </c>
      <c r="AV16" s="40">
        <f t="shared" si="26"/>
        <v>0</v>
      </c>
      <c r="AW16" s="105"/>
      <c r="AX16" s="16">
        <f t="shared" si="27"/>
      </c>
      <c r="AY16" s="30">
        <f t="shared" si="28"/>
        <v>0</v>
      </c>
      <c r="AZ16" s="104"/>
      <c r="BA16" s="39">
        <f t="shared" si="29"/>
      </c>
      <c r="BB16" s="40">
        <f t="shared" si="30"/>
        <v>0</v>
      </c>
      <c r="BC16" s="105"/>
      <c r="BD16" s="16">
        <f t="shared" si="31"/>
      </c>
      <c r="BE16" s="30">
        <f t="shared" si="32"/>
        <v>0</v>
      </c>
      <c r="BF16" s="104"/>
      <c r="BG16" s="39">
        <f t="shared" si="33"/>
      </c>
      <c r="BH16" s="40">
        <f t="shared" si="34"/>
        <v>0</v>
      </c>
      <c r="BI16" s="105"/>
      <c r="BJ16" s="16">
        <f t="shared" si="35"/>
      </c>
      <c r="BK16" s="30">
        <f t="shared" si="36"/>
        <v>0</v>
      </c>
      <c r="BL16" s="104"/>
      <c r="BM16" s="39">
        <f t="shared" si="37"/>
      </c>
      <c r="BN16" s="40">
        <f t="shared" si="38"/>
        <v>0</v>
      </c>
      <c r="BO16" s="105"/>
      <c r="BP16" s="16">
        <f t="shared" si="39"/>
      </c>
      <c r="BQ16" s="30">
        <f t="shared" si="40"/>
        <v>0</v>
      </c>
      <c r="BR16" s="29">
        <f t="shared" si="41"/>
        <v>578.1212547196624</v>
      </c>
      <c r="BS16" s="32">
        <f t="shared" si="42"/>
        <v>578.1212547196624</v>
      </c>
      <c r="BT16" s="16">
        <f t="shared" si="43"/>
      </c>
      <c r="BU16" s="30">
        <f t="shared" si="44"/>
        <v>0</v>
      </c>
      <c r="BV16" s="33">
        <f t="shared" si="45"/>
        <v>578.1212547196624</v>
      </c>
      <c r="BW16" s="27">
        <f t="shared" si="46"/>
        <v>0</v>
      </c>
      <c r="BX16" s="27">
        <f t="shared" si="47"/>
        <v>0</v>
      </c>
      <c r="BY16" s="27">
        <f t="shared" si="48"/>
        <v>0</v>
      </c>
      <c r="BZ16" s="27">
        <f t="shared" si="49"/>
        <v>578.1212547196624</v>
      </c>
      <c r="CA16" s="27">
        <f t="shared" si="50"/>
        <v>0</v>
      </c>
      <c r="CB16" s="27">
        <f t="shared" si="51"/>
        <v>0</v>
      </c>
      <c r="CC16" s="27">
        <f t="shared" si="52"/>
        <v>0</v>
      </c>
      <c r="CD16" s="27">
        <f t="shared" si="53"/>
        <v>0</v>
      </c>
      <c r="CE16" s="27">
        <f t="shared" si="54"/>
        <v>0</v>
      </c>
      <c r="CF16" s="27">
        <f t="shared" si="55"/>
        <v>0</v>
      </c>
      <c r="CG16" s="27">
        <f t="shared" si="56"/>
        <v>0</v>
      </c>
      <c r="CH16" s="27">
        <f t="shared" si="57"/>
        <v>0</v>
      </c>
      <c r="CI16" s="27">
        <f t="shared" si="58"/>
        <v>0</v>
      </c>
      <c r="CJ16" s="27">
        <f t="shared" si="59"/>
        <v>0</v>
      </c>
      <c r="CK16" s="27">
        <f t="shared" si="60"/>
        <v>0</v>
      </c>
      <c r="CL16" s="27">
        <f t="shared" si="61"/>
        <v>0</v>
      </c>
      <c r="CM16" s="27">
        <f t="shared" si="62"/>
        <v>0</v>
      </c>
      <c r="CN16" s="27">
        <f t="shared" si="63"/>
        <v>0</v>
      </c>
      <c r="CO16" s="27">
        <f t="shared" si="64"/>
        <v>0</v>
      </c>
      <c r="CP16" s="27">
        <f t="shared" si="65"/>
        <v>0</v>
      </c>
      <c r="CQ16" s="27">
        <f t="shared" si="66"/>
        <v>578.1212547196624</v>
      </c>
      <c r="CS16" s="64">
        <f t="shared" si="67"/>
        <v>0</v>
      </c>
      <c r="CT16" s="64">
        <f t="shared" si="68"/>
        <v>0</v>
      </c>
      <c r="CU16" s="64">
        <f t="shared" si="69"/>
        <v>0</v>
      </c>
      <c r="CV16" s="64">
        <f t="shared" si="70"/>
        <v>0</v>
      </c>
      <c r="CW16" s="64">
        <f t="shared" si="71"/>
        <v>0</v>
      </c>
      <c r="CX16" s="64">
        <f t="shared" si="72"/>
        <v>0</v>
      </c>
      <c r="CY16" s="64">
        <f t="shared" si="73"/>
        <v>578.1212547196624</v>
      </c>
      <c r="CZ16" s="64">
        <f t="shared" si="74"/>
        <v>0</v>
      </c>
      <c r="DB16" s="2">
        <f t="shared" si="75"/>
        <v>578.1212547196624</v>
      </c>
      <c r="DC16" s="94">
        <f t="shared" si="76"/>
      </c>
      <c r="DD16" s="94">
        <f t="shared" si="77"/>
        <v>578.1212547196624</v>
      </c>
      <c r="DE16" s="94">
        <f t="shared" si="78"/>
      </c>
      <c r="DF16" s="94">
        <f t="shared" si="79"/>
      </c>
      <c r="DG16" s="65">
        <f t="shared" si="80"/>
        <v>1</v>
      </c>
    </row>
    <row r="17" spans="1:111" ht="12.75" customHeight="1">
      <c r="A17" s="26">
        <f>MAX(A$4:A16)+1</f>
        <v>12</v>
      </c>
      <c r="B17" s="16" t="s">
        <v>74</v>
      </c>
      <c r="C17" s="52" t="s">
        <v>54</v>
      </c>
      <c r="D17" s="49">
        <v>1</v>
      </c>
      <c r="E17" s="52" t="s">
        <v>29</v>
      </c>
      <c r="F17" s="49">
        <v>2</v>
      </c>
      <c r="G17" s="52" t="s">
        <v>47</v>
      </c>
      <c r="H17" s="52" t="s">
        <v>1</v>
      </c>
      <c r="I17" s="45">
        <f t="shared" si="0"/>
        <v>523.8870091056397</v>
      </c>
      <c r="J17" s="104">
        <v>12</v>
      </c>
      <c r="K17" s="39">
        <f t="shared" si="1"/>
        <v>1</v>
      </c>
      <c r="L17" s="40">
        <f t="shared" si="2"/>
        <v>498.9400086720377</v>
      </c>
      <c r="M17" s="105"/>
      <c r="N17" s="16">
        <f t="shared" si="3"/>
      </c>
      <c r="O17" s="30">
        <f t="shared" si="4"/>
        <v>0</v>
      </c>
      <c r="Q17" s="39">
        <f t="shared" si="5"/>
      </c>
      <c r="R17" s="40">
        <f t="shared" si="6"/>
        <v>0</v>
      </c>
      <c r="S17" s="105"/>
      <c r="T17" s="16">
        <f t="shared" si="7"/>
      </c>
      <c r="U17" s="30">
        <f t="shared" si="8"/>
        <v>0</v>
      </c>
      <c r="V17" s="104"/>
      <c r="W17" s="39">
        <f t="shared" si="9"/>
      </c>
      <c r="X17" s="40">
        <f t="shared" si="10"/>
        <v>0</v>
      </c>
      <c r="Y17" s="71"/>
      <c r="Z17" s="16">
        <f t="shared" si="11"/>
      </c>
      <c r="AA17" s="30">
        <f t="shared" si="12"/>
        <v>0</v>
      </c>
      <c r="AB17" s="104"/>
      <c r="AC17" s="39">
        <f t="shared" si="13"/>
      </c>
      <c r="AD17" s="40">
        <f t="shared" si="14"/>
        <v>0</v>
      </c>
      <c r="AE17" s="105"/>
      <c r="AF17" s="16">
        <f t="shared" si="15"/>
      </c>
      <c r="AG17" s="30">
        <f t="shared" si="16"/>
        <v>0</v>
      </c>
      <c r="AH17" s="104"/>
      <c r="AI17" s="39">
        <f t="shared" si="17"/>
      </c>
      <c r="AJ17" s="40">
        <f t="shared" si="18"/>
        <v>0</v>
      </c>
      <c r="AK17" s="105"/>
      <c r="AL17" s="16">
        <f t="shared" si="19"/>
      </c>
      <c r="AM17" s="30">
        <f t="shared" si="20"/>
        <v>0</v>
      </c>
      <c r="AN17" s="104"/>
      <c r="AO17" s="39">
        <f t="shared" si="21"/>
      </c>
      <c r="AP17" s="40">
        <f t="shared" si="22"/>
        <v>0</v>
      </c>
      <c r="AQ17" s="105"/>
      <c r="AR17" s="16">
        <f t="shared" si="23"/>
      </c>
      <c r="AS17" s="30">
        <f t="shared" si="24"/>
        <v>0</v>
      </c>
      <c r="AT17" s="104"/>
      <c r="AU17" s="39">
        <f t="shared" si="25"/>
      </c>
      <c r="AV17" s="40">
        <f t="shared" si="26"/>
        <v>0</v>
      </c>
      <c r="AW17" s="105"/>
      <c r="AX17" s="16">
        <f t="shared" si="27"/>
      </c>
      <c r="AY17" s="30">
        <f t="shared" si="28"/>
        <v>0</v>
      </c>
      <c r="AZ17" s="104"/>
      <c r="BA17" s="39">
        <f t="shared" si="29"/>
      </c>
      <c r="BB17" s="40">
        <f t="shared" si="30"/>
        <v>0</v>
      </c>
      <c r="BC17" s="105"/>
      <c r="BD17" s="16">
        <f t="shared" si="31"/>
      </c>
      <c r="BE17" s="30">
        <f t="shared" si="32"/>
        <v>0</v>
      </c>
      <c r="BF17" s="104"/>
      <c r="BG17" s="39">
        <f t="shared" si="33"/>
      </c>
      <c r="BH17" s="40">
        <f t="shared" si="34"/>
        <v>0</v>
      </c>
      <c r="BI17" s="105"/>
      <c r="BJ17" s="16">
        <f t="shared" si="35"/>
      </c>
      <c r="BK17" s="30">
        <f t="shared" si="36"/>
        <v>0</v>
      </c>
      <c r="BL17" s="104"/>
      <c r="BM17" s="39">
        <f t="shared" si="37"/>
      </c>
      <c r="BN17" s="40">
        <f t="shared" si="38"/>
        <v>0</v>
      </c>
      <c r="BO17" s="105"/>
      <c r="BP17" s="16">
        <f t="shared" si="39"/>
      </c>
      <c r="BQ17" s="30">
        <f t="shared" si="40"/>
        <v>0</v>
      </c>
      <c r="BR17" s="29">
        <f t="shared" si="41"/>
        <v>498.9400086720377</v>
      </c>
      <c r="BS17" s="32">
        <f t="shared" si="42"/>
        <v>498.9400086720377</v>
      </c>
      <c r="BT17" s="16" t="str">
        <f t="shared" si="43"/>
        <v>*</v>
      </c>
      <c r="BU17" s="30">
        <f t="shared" si="44"/>
        <v>24.947000433601886</v>
      </c>
      <c r="BV17" s="33">
        <f t="shared" si="45"/>
        <v>523.8870091056397</v>
      </c>
      <c r="BW17" s="27">
        <f t="shared" si="46"/>
        <v>498.9400086720377</v>
      </c>
      <c r="BX17" s="27">
        <f t="shared" si="47"/>
        <v>0</v>
      </c>
      <c r="BY17" s="27">
        <f t="shared" si="48"/>
        <v>0</v>
      </c>
      <c r="BZ17" s="27">
        <f t="shared" si="49"/>
        <v>0</v>
      </c>
      <c r="CA17" s="27">
        <f t="shared" si="50"/>
        <v>0</v>
      </c>
      <c r="CB17" s="27">
        <f t="shared" si="51"/>
        <v>0</v>
      </c>
      <c r="CC17" s="27">
        <f t="shared" si="52"/>
        <v>0</v>
      </c>
      <c r="CD17" s="27">
        <f t="shared" si="53"/>
        <v>0</v>
      </c>
      <c r="CE17" s="27">
        <f t="shared" si="54"/>
        <v>0</v>
      </c>
      <c r="CF17" s="27">
        <f t="shared" si="55"/>
        <v>0</v>
      </c>
      <c r="CG17" s="27">
        <f t="shared" si="56"/>
        <v>0</v>
      </c>
      <c r="CH17" s="27">
        <f t="shared" si="57"/>
        <v>0</v>
      </c>
      <c r="CI17" s="27">
        <f t="shared" si="58"/>
        <v>0</v>
      </c>
      <c r="CJ17" s="27">
        <f t="shared" si="59"/>
        <v>0</v>
      </c>
      <c r="CK17" s="27">
        <f t="shared" si="60"/>
        <v>0</v>
      </c>
      <c r="CL17" s="27">
        <f t="shared" si="61"/>
        <v>0</v>
      </c>
      <c r="CM17" s="27">
        <f t="shared" si="62"/>
        <v>0</v>
      </c>
      <c r="CN17" s="27">
        <f t="shared" si="63"/>
        <v>0</v>
      </c>
      <c r="CO17" s="27">
        <f t="shared" si="64"/>
        <v>0</v>
      </c>
      <c r="CP17" s="27">
        <f t="shared" si="65"/>
        <v>0</v>
      </c>
      <c r="CQ17" s="27">
        <f t="shared" si="66"/>
        <v>498.9400086720377</v>
      </c>
      <c r="CS17" s="64">
        <f t="shared" si="67"/>
        <v>0</v>
      </c>
      <c r="CT17" s="64">
        <f t="shared" si="68"/>
        <v>0</v>
      </c>
      <c r="CU17" s="64">
        <f t="shared" si="69"/>
        <v>0</v>
      </c>
      <c r="CV17" s="64">
        <f t="shared" si="70"/>
        <v>0</v>
      </c>
      <c r="CW17" s="64">
        <f t="shared" si="71"/>
        <v>523.8870091056397</v>
      </c>
      <c r="CX17" s="64">
        <f t="shared" si="72"/>
        <v>0</v>
      </c>
      <c r="CY17" s="64">
        <f t="shared" si="73"/>
        <v>0</v>
      </c>
      <c r="CZ17" s="64">
        <f t="shared" si="74"/>
        <v>0</v>
      </c>
      <c r="DB17" s="2">
        <f t="shared" si="75"/>
        <v>523.8870091056397</v>
      </c>
      <c r="DC17" s="94">
        <f t="shared" si="76"/>
      </c>
      <c r="DD17" s="94">
        <f t="shared" si="77"/>
        <v>523.8870091056397</v>
      </c>
      <c r="DE17" s="94">
        <f t="shared" si="78"/>
      </c>
      <c r="DF17" s="94">
        <f t="shared" si="79"/>
      </c>
      <c r="DG17" s="65">
        <f t="shared" si="80"/>
        <v>1</v>
      </c>
    </row>
    <row r="18" spans="1:111" ht="12.75" customHeight="1">
      <c r="A18" s="26" t="s">
        <v>1</v>
      </c>
      <c r="B18" s="60" t="s">
        <v>87</v>
      </c>
      <c r="C18" s="52" t="s">
        <v>86</v>
      </c>
      <c r="D18" s="49">
        <v>1</v>
      </c>
      <c r="E18" s="52" t="s">
        <v>1</v>
      </c>
      <c r="F18" s="49">
        <v>3</v>
      </c>
      <c r="G18" s="52" t="s">
        <v>47</v>
      </c>
      <c r="H18" s="52"/>
      <c r="I18" s="45">
        <f t="shared" si="0"/>
        <v>492.42562455932404</v>
      </c>
      <c r="K18" s="39">
        <f t="shared" si="1"/>
      </c>
      <c r="L18" s="40">
        <f t="shared" si="2"/>
        <v>0</v>
      </c>
      <c r="M18" s="105">
        <v>3</v>
      </c>
      <c r="N18" s="16">
        <f t="shared" si="3"/>
        <v>1</v>
      </c>
      <c r="O18" s="30">
        <f t="shared" si="4"/>
        <v>468.9767852945943</v>
      </c>
      <c r="Q18" s="39">
        <f t="shared" si="5"/>
      </c>
      <c r="R18" s="40">
        <f t="shared" si="6"/>
        <v>0</v>
      </c>
      <c r="S18" s="105"/>
      <c r="T18" s="16">
        <f t="shared" si="7"/>
      </c>
      <c r="U18" s="30">
        <f t="shared" si="8"/>
        <v>0</v>
      </c>
      <c r="V18" s="104"/>
      <c r="W18" s="39">
        <f t="shared" si="9"/>
      </c>
      <c r="X18" s="40">
        <f t="shared" si="10"/>
        <v>0</v>
      </c>
      <c r="Y18" s="71"/>
      <c r="Z18" s="16">
        <f t="shared" si="11"/>
      </c>
      <c r="AA18" s="30">
        <f t="shared" si="12"/>
        <v>0</v>
      </c>
      <c r="AB18" s="104"/>
      <c r="AC18" s="39">
        <f t="shared" si="13"/>
      </c>
      <c r="AD18" s="40">
        <f t="shared" si="14"/>
        <v>0</v>
      </c>
      <c r="AE18" s="105"/>
      <c r="AF18" s="16">
        <f t="shared" si="15"/>
      </c>
      <c r="AG18" s="30">
        <f t="shared" si="16"/>
        <v>0</v>
      </c>
      <c r="AH18" s="104"/>
      <c r="AI18" s="39">
        <f t="shared" si="17"/>
      </c>
      <c r="AJ18" s="40">
        <f t="shared" si="18"/>
        <v>0</v>
      </c>
      <c r="AK18" s="105"/>
      <c r="AL18" s="16">
        <f t="shared" si="19"/>
      </c>
      <c r="AM18" s="30">
        <f t="shared" si="20"/>
        <v>0</v>
      </c>
      <c r="AN18" s="104"/>
      <c r="AO18" s="39">
        <f t="shared" si="21"/>
      </c>
      <c r="AP18" s="40">
        <f t="shared" si="22"/>
        <v>0</v>
      </c>
      <c r="AQ18" s="105"/>
      <c r="AR18" s="16">
        <f t="shared" si="23"/>
      </c>
      <c r="AS18" s="30">
        <f t="shared" si="24"/>
        <v>0</v>
      </c>
      <c r="AT18" s="104"/>
      <c r="AU18" s="39">
        <f t="shared" si="25"/>
      </c>
      <c r="AV18" s="40">
        <f t="shared" si="26"/>
        <v>0</v>
      </c>
      <c r="AW18" s="105"/>
      <c r="AX18" s="16">
        <f t="shared" si="27"/>
      </c>
      <c r="AY18" s="30">
        <f t="shared" si="28"/>
        <v>0</v>
      </c>
      <c r="AZ18" s="104"/>
      <c r="BA18" s="39">
        <f t="shared" si="29"/>
      </c>
      <c r="BB18" s="40">
        <f t="shared" si="30"/>
        <v>0</v>
      </c>
      <c r="BC18" s="105"/>
      <c r="BD18" s="16">
        <f t="shared" si="31"/>
      </c>
      <c r="BE18" s="30">
        <f t="shared" si="32"/>
        <v>0</v>
      </c>
      <c r="BF18" s="104"/>
      <c r="BG18" s="39">
        <f t="shared" si="33"/>
      </c>
      <c r="BH18" s="40">
        <f t="shared" si="34"/>
        <v>0</v>
      </c>
      <c r="BI18" s="105"/>
      <c r="BJ18" s="16">
        <f t="shared" si="35"/>
      </c>
      <c r="BK18" s="30">
        <f t="shared" si="36"/>
        <v>0</v>
      </c>
      <c r="BL18" s="104"/>
      <c r="BM18" s="39">
        <f t="shared" si="37"/>
      </c>
      <c r="BN18" s="40">
        <f t="shared" si="38"/>
        <v>0</v>
      </c>
      <c r="BO18" s="105"/>
      <c r="BP18" s="16">
        <f t="shared" si="39"/>
      </c>
      <c r="BQ18" s="30">
        <f t="shared" si="40"/>
        <v>0</v>
      </c>
      <c r="BR18" s="29">
        <f t="shared" si="41"/>
        <v>468.9767852945943</v>
      </c>
      <c r="BS18" s="32">
        <f t="shared" si="42"/>
        <v>468.9767852945943</v>
      </c>
      <c r="BT18" s="16" t="str">
        <f t="shared" si="43"/>
        <v>*</v>
      </c>
      <c r="BU18" s="30">
        <f t="shared" si="44"/>
        <v>23.448839264729717</v>
      </c>
      <c r="BV18" s="33">
        <f t="shared" si="45"/>
        <v>492.42562455932404</v>
      </c>
      <c r="BW18" s="27">
        <f t="shared" si="46"/>
        <v>0</v>
      </c>
      <c r="BX18" s="27">
        <f t="shared" si="47"/>
        <v>468.9767852945943</v>
      </c>
      <c r="BY18" s="27">
        <f t="shared" si="48"/>
        <v>0</v>
      </c>
      <c r="BZ18" s="27">
        <f t="shared" si="49"/>
        <v>0</v>
      </c>
      <c r="CA18" s="27">
        <f t="shared" si="50"/>
        <v>0</v>
      </c>
      <c r="CB18" s="27">
        <f t="shared" si="51"/>
        <v>0</v>
      </c>
      <c r="CC18" s="27">
        <f t="shared" si="52"/>
        <v>0</v>
      </c>
      <c r="CD18" s="27">
        <f t="shared" si="53"/>
        <v>0</v>
      </c>
      <c r="CE18" s="27">
        <f t="shared" si="54"/>
        <v>0</v>
      </c>
      <c r="CF18" s="27">
        <f t="shared" si="55"/>
        <v>0</v>
      </c>
      <c r="CG18" s="27">
        <f t="shared" si="56"/>
        <v>0</v>
      </c>
      <c r="CH18" s="27">
        <f t="shared" si="57"/>
        <v>0</v>
      </c>
      <c r="CI18" s="27">
        <f t="shared" si="58"/>
        <v>0</v>
      </c>
      <c r="CJ18" s="27">
        <f t="shared" si="59"/>
        <v>0</v>
      </c>
      <c r="CK18" s="27">
        <f t="shared" si="60"/>
        <v>0</v>
      </c>
      <c r="CL18" s="27">
        <f t="shared" si="61"/>
        <v>0</v>
      </c>
      <c r="CM18" s="27">
        <f t="shared" si="62"/>
        <v>0</v>
      </c>
      <c r="CN18" s="27">
        <f t="shared" si="63"/>
        <v>0</v>
      </c>
      <c r="CO18" s="27">
        <f t="shared" si="64"/>
        <v>0</v>
      </c>
      <c r="CP18" s="27">
        <f t="shared" si="65"/>
        <v>0</v>
      </c>
      <c r="CQ18" s="27">
        <f t="shared" si="66"/>
        <v>468.9767852945943</v>
      </c>
      <c r="CS18" s="64">
        <f t="shared" si="67"/>
        <v>0</v>
      </c>
      <c r="CT18" s="64">
        <f t="shared" si="68"/>
        <v>0</v>
      </c>
      <c r="CU18" s="64">
        <f t="shared" si="69"/>
        <v>0</v>
      </c>
      <c r="CV18" s="64">
        <f t="shared" si="70"/>
        <v>0</v>
      </c>
      <c r="CW18" s="64">
        <f t="shared" si="71"/>
        <v>0</v>
      </c>
      <c r="CX18" s="64">
        <f t="shared" si="72"/>
        <v>0</v>
      </c>
      <c r="CY18" s="64">
        <f t="shared" si="73"/>
        <v>0</v>
      </c>
      <c r="CZ18" s="64">
        <f t="shared" si="74"/>
        <v>0</v>
      </c>
      <c r="DB18" s="2">
        <f t="shared" si="75"/>
      </c>
      <c r="DC18" s="94">
        <f t="shared" si="76"/>
      </c>
      <c r="DD18" s="94">
        <f t="shared" si="77"/>
      </c>
      <c r="DE18" s="94">
        <f t="shared" si="78"/>
      </c>
      <c r="DF18" s="94">
        <f t="shared" si="79"/>
      </c>
      <c r="DG18" s="65">
        <f t="shared" si="80"/>
      </c>
    </row>
    <row r="19" spans="1:111" ht="12.75" customHeight="1">
      <c r="A19" s="26">
        <f>MAX(A$4:A18)+1</f>
        <v>13</v>
      </c>
      <c r="B19" s="16" t="s">
        <v>68</v>
      </c>
      <c r="C19" s="52" t="s">
        <v>30</v>
      </c>
      <c r="D19" s="49">
        <v>1</v>
      </c>
      <c r="E19" s="52" t="s">
        <v>7</v>
      </c>
      <c r="F19" s="49">
        <v>1</v>
      </c>
      <c r="G19" s="52" t="s">
        <v>47</v>
      </c>
      <c r="H19" s="52" t="s">
        <v>1</v>
      </c>
      <c r="I19" s="45">
        <f t="shared" si="0"/>
        <v>453.59287999349596</v>
      </c>
      <c r="J19" s="104">
        <v>14</v>
      </c>
      <c r="K19" s="39">
        <f t="shared" si="1"/>
        <v>1</v>
      </c>
      <c r="L19" s="40">
        <f t="shared" si="2"/>
        <v>431.9932190414247</v>
      </c>
      <c r="M19" s="105"/>
      <c r="N19" s="16">
        <f t="shared" si="3"/>
      </c>
      <c r="O19" s="30">
        <f t="shared" si="4"/>
        <v>0</v>
      </c>
      <c r="Q19" s="39">
        <f t="shared" si="5"/>
      </c>
      <c r="R19" s="40">
        <f t="shared" si="6"/>
        <v>0</v>
      </c>
      <c r="S19" s="105"/>
      <c r="T19" s="16">
        <f t="shared" si="7"/>
      </c>
      <c r="U19" s="30">
        <f t="shared" si="8"/>
        <v>0</v>
      </c>
      <c r="V19" s="104"/>
      <c r="W19" s="39">
        <f t="shared" si="9"/>
      </c>
      <c r="X19" s="40">
        <f t="shared" si="10"/>
        <v>0</v>
      </c>
      <c r="Y19" s="71"/>
      <c r="Z19" s="16">
        <f t="shared" si="11"/>
      </c>
      <c r="AA19" s="30">
        <f t="shared" si="12"/>
        <v>0</v>
      </c>
      <c r="AB19" s="104"/>
      <c r="AC19" s="39">
        <f t="shared" si="13"/>
      </c>
      <c r="AD19" s="40">
        <f t="shared" si="14"/>
        <v>0</v>
      </c>
      <c r="AE19" s="105"/>
      <c r="AF19" s="16">
        <f t="shared" si="15"/>
      </c>
      <c r="AG19" s="30">
        <f t="shared" si="16"/>
        <v>0</v>
      </c>
      <c r="AH19" s="104"/>
      <c r="AI19" s="39">
        <f t="shared" si="17"/>
      </c>
      <c r="AJ19" s="40">
        <f t="shared" si="18"/>
        <v>0</v>
      </c>
      <c r="AK19" s="105"/>
      <c r="AL19" s="16">
        <f t="shared" si="19"/>
      </c>
      <c r="AM19" s="30">
        <f t="shared" si="20"/>
        <v>0</v>
      </c>
      <c r="AN19" s="104"/>
      <c r="AO19" s="39">
        <f t="shared" si="21"/>
      </c>
      <c r="AP19" s="40">
        <f t="shared" si="22"/>
        <v>0</v>
      </c>
      <c r="AQ19" s="105"/>
      <c r="AR19" s="16">
        <f t="shared" si="23"/>
      </c>
      <c r="AS19" s="30">
        <f t="shared" si="24"/>
        <v>0</v>
      </c>
      <c r="AT19" s="104"/>
      <c r="AU19" s="39">
        <f t="shared" si="25"/>
      </c>
      <c r="AV19" s="40">
        <f t="shared" si="26"/>
        <v>0</v>
      </c>
      <c r="AW19" s="105"/>
      <c r="AX19" s="16">
        <f t="shared" si="27"/>
      </c>
      <c r="AY19" s="30">
        <f t="shared" si="28"/>
        <v>0</v>
      </c>
      <c r="AZ19" s="104"/>
      <c r="BA19" s="39">
        <f t="shared" si="29"/>
      </c>
      <c r="BB19" s="40">
        <f t="shared" si="30"/>
        <v>0</v>
      </c>
      <c r="BC19" s="105"/>
      <c r="BD19" s="16">
        <f t="shared" si="31"/>
      </c>
      <c r="BE19" s="30">
        <f t="shared" si="32"/>
        <v>0</v>
      </c>
      <c r="BF19" s="104"/>
      <c r="BG19" s="39">
        <f t="shared" si="33"/>
      </c>
      <c r="BH19" s="40">
        <f t="shared" si="34"/>
        <v>0</v>
      </c>
      <c r="BI19" s="105"/>
      <c r="BJ19" s="16">
        <f t="shared" si="35"/>
      </c>
      <c r="BK19" s="30">
        <f t="shared" si="36"/>
        <v>0</v>
      </c>
      <c r="BL19" s="104"/>
      <c r="BM19" s="39">
        <f t="shared" si="37"/>
      </c>
      <c r="BN19" s="40">
        <f t="shared" si="38"/>
        <v>0</v>
      </c>
      <c r="BO19" s="105"/>
      <c r="BP19" s="16">
        <f t="shared" si="39"/>
      </c>
      <c r="BQ19" s="30">
        <f t="shared" si="40"/>
        <v>0</v>
      </c>
      <c r="BR19" s="29">
        <f t="shared" si="41"/>
        <v>431.9932190414247</v>
      </c>
      <c r="BS19" s="32">
        <f t="shared" si="42"/>
        <v>431.9932190414247</v>
      </c>
      <c r="BT19" s="16" t="str">
        <f t="shared" si="43"/>
        <v>*</v>
      </c>
      <c r="BU19" s="30">
        <f t="shared" si="44"/>
        <v>21.599660952071236</v>
      </c>
      <c r="BV19" s="33">
        <f t="shared" si="45"/>
        <v>453.59287999349596</v>
      </c>
      <c r="BW19" s="27">
        <f t="shared" si="46"/>
        <v>431.9932190414247</v>
      </c>
      <c r="BX19" s="27">
        <f t="shared" si="47"/>
        <v>0</v>
      </c>
      <c r="BY19" s="27">
        <f t="shared" si="48"/>
        <v>0</v>
      </c>
      <c r="BZ19" s="27">
        <f t="shared" si="49"/>
        <v>0</v>
      </c>
      <c r="CA19" s="27">
        <f t="shared" si="50"/>
        <v>0</v>
      </c>
      <c r="CB19" s="27">
        <f t="shared" si="51"/>
        <v>0</v>
      </c>
      <c r="CC19" s="27">
        <f t="shared" si="52"/>
        <v>0</v>
      </c>
      <c r="CD19" s="27">
        <f t="shared" si="53"/>
        <v>0</v>
      </c>
      <c r="CE19" s="27">
        <f t="shared" si="54"/>
        <v>0</v>
      </c>
      <c r="CF19" s="27">
        <f t="shared" si="55"/>
        <v>0</v>
      </c>
      <c r="CG19" s="27">
        <f t="shared" si="56"/>
        <v>0</v>
      </c>
      <c r="CH19" s="27">
        <f t="shared" si="57"/>
        <v>0</v>
      </c>
      <c r="CI19" s="27">
        <f t="shared" si="58"/>
        <v>0</v>
      </c>
      <c r="CJ19" s="27">
        <f t="shared" si="59"/>
        <v>0</v>
      </c>
      <c r="CK19" s="27">
        <f t="shared" si="60"/>
        <v>0</v>
      </c>
      <c r="CL19" s="27">
        <f t="shared" si="61"/>
        <v>0</v>
      </c>
      <c r="CM19" s="27">
        <f t="shared" si="62"/>
        <v>0</v>
      </c>
      <c r="CN19" s="27">
        <f t="shared" si="63"/>
        <v>0</v>
      </c>
      <c r="CO19" s="27">
        <f t="shared" si="64"/>
        <v>0</v>
      </c>
      <c r="CP19" s="27">
        <f t="shared" si="65"/>
        <v>0</v>
      </c>
      <c r="CQ19" s="27">
        <f t="shared" si="66"/>
        <v>431.9932190414247</v>
      </c>
      <c r="CS19" s="64">
        <f t="shared" si="67"/>
        <v>0</v>
      </c>
      <c r="CT19" s="64">
        <f t="shared" si="68"/>
        <v>453.59287999349596</v>
      </c>
      <c r="CU19" s="64">
        <f t="shared" si="69"/>
        <v>0</v>
      </c>
      <c r="CV19" s="64">
        <f t="shared" si="70"/>
        <v>0</v>
      </c>
      <c r="CW19" s="64">
        <f t="shared" si="71"/>
        <v>0</v>
      </c>
      <c r="CX19" s="64">
        <f t="shared" si="72"/>
        <v>0</v>
      </c>
      <c r="CY19" s="64">
        <f t="shared" si="73"/>
        <v>0</v>
      </c>
      <c r="CZ19" s="64">
        <f t="shared" si="74"/>
        <v>0</v>
      </c>
      <c r="DB19" s="2">
        <f t="shared" si="75"/>
        <v>453.59287999349596</v>
      </c>
      <c r="DC19" s="94">
        <f t="shared" si="76"/>
      </c>
      <c r="DD19" s="94">
        <f t="shared" si="77"/>
        <v>453.59287999349596</v>
      </c>
      <c r="DE19" s="94">
        <f t="shared" si="78"/>
      </c>
      <c r="DF19" s="94">
        <f t="shared" si="79"/>
      </c>
      <c r="DG19" s="65">
        <f t="shared" si="80"/>
        <v>1</v>
      </c>
    </row>
    <row r="20" spans="1:111" ht="12.75" customHeight="1">
      <c r="A20" s="26">
        <f>MAX(A$4:A19)+1</f>
        <v>14</v>
      </c>
      <c r="B20" s="60" t="s">
        <v>33</v>
      </c>
      <c r="C20" s="52" t="s">
        <v>37</v>
      </c>
      <c r="D20" s="49">
        <v>1</v>
      </c>
      <c r="E20" s="52" t="s">
        <v>4</v>
      </c>
      <c r="F20" s="49">
        <v>2</v>
      </c>
      <c r="G20" s="52" t="s">
        <v>47</v>
      </c>
      <c r="H20" s="52" t="s">
        <v>1</v>
      </c>
      <c r="I20" s="45">
        <f t="shared" si="0"/>
        <v>453.18251811136247</v>
      </c>
      <c r="K20" s="39">
        <f t="shared" si="1"/>
      </c>
      <c r="L20" s="40">
        <f t="shared" si="2"/>
        <v>0</v>
      </c>
      <c r="M20" s="105"/>
      <c r="N20" s="16">
        <f t="shared" si="3"/>
      </c>
      <c r="O20" s="30">
        <f t="shared" si="4"/>
        <v>0</v>
      </c>
      <c r="Q20" s="39">
        <f t="shared" si="5"/>
      </c>
      <c r="R20" s="40">
        <f t="shared" si="6"/>
        <v>0</v>
      </c>
      <c r="S20" s="105">
        <v>4</v>
      </c>
      <c r="T20" s="16">
        <f t="shared" si="7"/>
      </c>
      <c r="U20" s="30">
        <f t="shared" si="8"/>
        <v>453.18251811136247</v>
      </c>
      <c r="V20" s="104"/>
      <c r="W20" s="39">
        <f t="shared" si="9"/>
      </c>
      <c r="X20" s="40">
        <f t="shared" si="10"/>
        <v>0</v>
      </c>
      <c r="Y20" s="71"/>
      <c r="Z20" s="16">
        <f t="shared" si="11"/>
      </c>
      <c r="AA20" s="30">
        <f t="shared" si="12"/>
        <v>0</v>
      </c>
      <c r="AB20" s="104"/>
      <c r="AC20" s="39">
        <f t="shared" si="13"/>
      </c>
      <c r="AD20" s="40">
        <f t="shared" si="14"/>
        <v>0</v>
      </c>
      <c r="AE20" s="105"/>
      <c r="AF20" s="16">
        <f t="shared" si="15"/>
      </c>
      <c r="AG20" s="30">
        <f t="shared" si="16"/>
        <v>0</v>
      </c>
      <c r="AH20" s="104"/>
      <c r="AI20" s="39">
        <f t="shared" si="17"/>
      </c>
      <c r="AJ20" s="40">
        <f t="shared" si="18"/>
        <v>0</v>
      </c>
      <c r="AK20" s="105"/>
      <c r="AL20" s="16">
        <f t="shared" si="19"/>
      </c>
      <c r="AM20" s="30">
        <f t="shared" si="20"/>
        <v>0</v>
      </c>
      <c r="AN20" s="104"/>
      <c r="AO20" s="39">
        <f t="shared" si="21"/>
      </c>
      <c r="AP20" s="40">
        <f t="shared" si="22"/>
        <v>0</v>
      </c>
      <c r="AQ20" s="105"/>
      <c r="AR20" s="16">
        <f t="shared" si="23"/>
      </c>
      <c r="AS20" s="30">
        <f t="shared" si="24"/>
        <v>0</v>
      </c>
      <c r="AT20" s="104"/>
      <c r="AU20" s="39">
        <f t="shared" si="25"/>
      </c>
      <c r="AV20" s="40">
        <f t="shared" si="26"/>
        <v>0</v>
      </c>
      <c r="AW20" s="105"/>
      <c r="AX20" s="16">
        <f t="shared" si="27"/>
      </c>
      <c r="AY20" s="30">
        <f t="shared" si="28"/>
        <v>0</v>
      </c>
      <c r="AZ20" s="104"/>
      <c r="BA20" s="39">
        <f t="shared" si="29"/>
      </c>
      <c r="BB20" s="40">
        <f t="shared" si="30"/>
        <v>0</v>
      </c>
      <c r="BC20" s="105"/>
      <c r="BD20" s="16">
        <f t="shared" si="31"/>
      </c>
      <c r="BE20" s="30">
        <f t="shared" si="32"/>
        <v>0</v>
      </c>
      <c r="BF20" s="104"/>
      <c r="BG20" s="39">
        <f t="shared" si="33"/>
      </c>
      <c r="BH20" s="40">
        <f t="shared" si="34"/>
        <v>0</v>
      </c>
      <c r="BI20" s="105"/>
      <c r="BJ20" s="16">
        <f t="shared" si="35"/>
      </c>
      <c r="BK20" s="30">
        <f t="shared" si="36"/>
        <v>0</v>
      </c>
      <c r="BL20" s="104"/>
      <c r="BM20" s="39">
        <f t="shared" si="37"/>
      </c>
      <c r="BN20" s="40">
        <f t="shared" si="38"/>
        <v>0</v>
      </c>
      <c r="BO20" s="105"/>
      <c r="BP20" s="16">
        <f t="shared" si="39"/>
      </c>
      <c r="BQ20" s="30">
        <f t="shared" si="40"/>
        <v>0</v>
      </c>
      <c r="BR20" s="29">
        <f t="shared" si="41"/>
        <v>453.18251811136247</v>
      </c>
      <c r="BS20" s="32">
        <f t="shared" si="42"/>
        <v>453.18251811136247</v>
      </c>
      <c r="BT20" s="16">
        <f t="shared" si="43"/>
      </c>
      <c r="BU20" s="30">
        <f t="shared" si="44"/>
        <v>0</v>
      </c>
      <c r="BV20" s="33">
        <f t="shared" si="45"/>
        <v>453.18251811136247</v>
      </c>
      <c r="BW20" s="27">
        <f t="shared" si="46"/>
        <v>0</v>
      </c>
      <c r="BX20" s="27">
        <f t="shared" si="47"/>
        <v>0</v>
      </c>
      <c r="BY20" s="27">
        <f t="shared" si="48"/>
        <v>0</v>
      </c>
      <c r="BZ20" s="27">
        <f t="shared" si="49"/>
        <v>453.18251811136247</v>
      </c>
      <c r="CA20" s="27">
        <f t="shared" si="50"/>
        <v>0</v>
      </c>
      <c r="CB20" s="27">
        <f t="shared" si="51"/>
        <v>0</v>
      </c>
      <c r="CC20" s="27">
        <f t="shared" si="52"/>
        <v>0</v>
      </c>
      <c r="CD20" s="27">
        <f t="shared" si="53"/>
        <v>0</v>
      </c>
      <c r="CE20" s="27">
        <f t="shared" si="54"/>
        <v>0</v>
      </c>
      <c r="CF20" s="27">
        <f t="shared" si="55"/>
        <v>0</v>
      </c>
      <c r="CG20" s="27">
        <f t="shared" si="56"/>
        <v>0</v>
      </c>
      <c r="CH20" s="27">
        <f t="shared" si="57"/>
        <v>0</v>
      </c>
      <c r="CI20" s="27">
        <f t="shared" si="58"/>
        <v>0</v>
      </c>
      <c r="CJ20" s="27">
        <f t="shared" si="59"/>
        <v>0</v>
      </c>
      <c r="CK20" s="27">
        <f t="shared" si="60"/>
        <v>0</v>
      </c>
      <c r="CL20" s="27">
        <f t="shared" si="61"/>
        <v>0</v>
      </c>
      <c r="CM20" s="27">
        <f t="shared" si="62"/>
        <v>0</v>
      </c>
      <c r="CN20" s="27">
        <f t="shared" si="63"/>
        <v>0</v>
      </c>
      <c r="CO20" s="27">
        <f t="shared" si="64"/>
        <v>0</v>
      </c>
      <c r="CP20" s="27">
        <f t="shared" si="65"/>
        <v>0</v>
      </c>
      <c r="CQ20" s="27">
        <f t="shared" si="66"/>
        <v>453.18251811136247</v>
      </c>
      <c r="CS20" s="64">
        <f t="shared" si="67"/>
        <v>0</v>
      </c>
      <c r="CT20" s="64">
        <f t="shared" si="68"/>
        <v>0</v>
      </c>
      <c r="CU20" s="64">
        <f t="shared" si="69"/>
        <v>0</v>
      </c>
      <c r="CV20" s="64">
        <f t="shared" si="70"/>
        <v>0</v>
      </c>
      <c r="CW20" s="64">
        <f t="shared" si="71"/>
        <v>0</v>
      </c>
      <c r="CX20" s="64">
        <f t="shared" si="72"/>
        <v>0</v>
      </c>
      <c r="CY20" s="64">
        <f t="shared" si="73"/>
        <v>453.18251811136247</v>
      </c>
      <c r="CZ20" s="64">
        <f t="shared" si="74"/>
        <v>0</v>
      </c>
      <c r="DB20" s="2">
        <f t="shared" si="75"/>
        <v>453.18251811136247</v>
      </c>
      <c r="DC20" s="94">
        <f t="shared" si="76"/>
      </c>
      <c r="DD20" s="94">
        <f t="shared" si="77"/>
        <v>453.18251811136247</v>
      </c>
      <c r="DE20" s="94">
        <f t="shared" si="78"/>
      </c>
      <c r="DF20" s="94">
        <f t="shared" si="79"/>
      </c>
      <c r="DG20" s="65">
        <f t="shared" si="80"/>
        <v>1</v>
      </c>
    </row>
    <row r="21" spans="1:111" ht="12.75" customHeight="1">
      <c r="A21" s="26">
        <f>MAX(A$4:A20)+1</f>
        <v>15</v>
      </c>
      <c r="B21" s="60" t="s">
        <v>102</v>
      </c>
      <c r="C21" s="52" t="s">
        <v>97</v>
      </c>
      <c r="D21" s="49">
        <v>1</v>
      </c>
      <c r="E21" s="52" t="s">
        <v>29</v>
      </c>
      <c r="F21" s="49">
        <v>2</v>
      </c>
      <c r="G21" s="52" t="s">
        <v>47</v>
      </c>
      <c r="H21" s="52" t="s">
        <v>1</v>
      </c>
      <c r="I21" s="45">
        <f t="shared" si="0"/>
        <v>378.0912590556811</v>
      </c>
      <c r="K21" s="39">
        <f t="shared" si="1"/>
      </c>
      <c r="L21" s="40">
        <f t="shared" si="2"/>
        <v>0</v>
      </c>
      <c r="M21" s="105"/>
      <c r="N21" s="16">
        <f t="shared" si="3"/>
      </c>
      <c r="O21" s="30">
        <f t="shared" si="4"/>
        <v>0</v>
      </c>
      <c r="P21" s="104">
        <v>4</v>
      </c>
      <c r="Q21" s="39">
        <f t="shared" si="5"/>
      </c>
      <c r="R21" s="40">
        <f t="shared" si="6"/>
        <v>277.09125905568123</v>
      </c>
      <c r="S21" s="105">
        <v>9</v>
      </c>
      <c r="T21" s="16">
        <f t="shared" si="7"/>
      </c>
      <c r="U21" s="30">
        <f t="shared" si="8"/>
        <v>100.99999999999989</v>
      </c>
      <c r="V21" s="104"/>
      <c r="W21" s="39">
        <f t="shared" si="9"/>
      </c>
      <c r="X21" s="40">
        <f t="shared" si="10"/>
        <v>0</v>
      </c>
      <c r="Y21" s="71"/>
      <c r="Z21" s="16">
        <f t="shared" si="11"/>
      </c>
      <c r="AA21" s="30">
        <f t="shared" si="12"/>
        <v>0</v>
      </c>
      <c r="AB21" s="104"/>
      <c r="AC21" s="39">
        <f t="shared" si="13"/>
      </c>
      <c r="AD21" s="40">
        <f t="shared" si="14"/>
        <v>0</v>
      </c>
      <c r="AE21" s="105"/>
      <c r="AF21" s="16">
        <f t="shared" si="15"/>
      </c>
      <c r="AG21" s="30">
        <f t="shared" si="16"/>
        <v>0</v>
      </c>
      <c r="AH21" s="104"/>
      <c r="AI21" s="39">
        <f t="shared" si="17"/>
      </c>
      <c r="AJ21" s="40">
        <f t="shared" si="18"/>
        <v>0</v>
      </c>
      <c r="AK21" s="105"/>
      <c r="AL21" s="16">
        <f t="shared" si="19"/>
      </c>
      <c r="AM21" s="30">
        <f t="shared" si="20"/>
        <v>0</v>
      </c>
      <c r="AN21" s="104"/>
      <c r="AO21" s="39">
        <f t="shared" si="21"/>
      </c>
      <c r="AP21" s="40">
        <f t="shared" si="22"/>
        <v>0</v>
      </c>
      <c r="AQ21" s="105"/>
      <c r="AR21" s="16">
        <f t="shared" si="23"/>
      </c>
      <c r="AS21" s="30">
        <f t="shared" si="24"/>
        <v>0</v>
      </c>
      <c r="AT21" s="104"/>
      <c r="AU21" s="39">
        <f t="shared" si="25"/>
      </c>
      <c r="AV21" s="40">
        <f t="shared" si="26"/>
        <v>0</v>
      </c>
      <c r="AW21" s="105"/>
      <c r="AX21" s="16">
        <f t="shared" si="27"/>
      </c>
      <c r="AY21" s="30">
        <f t="shared" si="28"/>
        <v>0</v>
      </c>
      <c r="AZ21" s="104"/>
      <c r="BA21" s="39">
        <f t="shared" si="29"/>
      </c>
      <c r="BB21" s="40">
        <f t="shared" si="30"/>
        <v>0</v>
      </c>
      <c r="BC21" s="105"/>
      <c r="BD21" s="16">
        <f t="shared" si="31"/>
      </c>
      <c r="BE21" s="30">
        <f t="shared" si="32"/>
        <v>0</v>
      </c>
      <c r="BF21" s="104"/>
      <c r="BG21" s="39">
        <f t="shared" si="33"/>
      </c>
      <c r="BH21" s="40">
        <f t="shared" si="34"/>
        <v>0</v>
      </c>
      <c r="BI21" s="105"/>
      <c r="BJ21" s="16">
        <f t="shared" si="35"/>
      </c>
      <c r="BK21" s="30">
        <f t="shared" si="36"/>
        <v>0</v>
      </c>
      <c r="BL21" s="104"/>
      <c r="BM21" s="39">
        <f t="shared" si="37"/>
      </c>
      <c r="BN21" s="40">
        <f t="shared" si="38"/>
        <v>0</v>
      </c>
      <c r="BO21" s="105"/>
      <c r="BP21" s="16">
        <f t="shared" si="39"/>
      </c>
      <c r="BQ21" s="30">
        <f t="shared" si="40"/>
        <v>0</v>
      </c>
      <c r="BR21" s="29">
        <f t="shared" si="41"/>
        <v>378.0912590556811</v>
      </c>
      <c r="BS21" s="32">
        <f t="shared" si="42"/>
        <v>378.0912590556811</v>
      </c>
      <c r="BT21" s="16">
        <f t="shared" si="43"/>
      </c>
      <c r="BU21" s="30">
        <f t="shared" si="44"/>
        <v>0</v>
      </c>
      <c r="BV21" s="33">
        <f t="shared" si="45"/>
        <v>378.0912590556811</v>
      </c>
      <c r="BW21" s="27">
        <f t="shared" si="46"/>
        <v>0</v>
      </c>
      <c r="BX21" s="27">
        <f t="shared" si="47"/>
        <v>0</v>
      </c>
      <c r="BY21" s="27">
        <f t="shared" si="48"/>
        <v>277.09125905568123</v>
      </c>
      <c r="BZ21" s="27">
        <f t="shared" si="49"/>
        <v>100.99999999999989</v>
      </c>
      <c r="CA21" s="27">
        <f t="shared" si="50"/>
        <v>0</v>
      </c>
      <c r="CB21" s="27">
        <f t="shared" si="51"/>
        <v>0</v>
      </c>
      <c r="CC21" s="27">
        <f t="shared" si="52"/>
        <v>0</v>
      </c>
      <c r="CD21" s="27">
        <f t="shared" si="53"/>
        <v>0</v>
      </c>
      <c r="CE21" s="27">
        <f t="shared" si="54"/>
        <v>0</v>
      </c>
      <c r="CF21" s="27">
        <f t="shared" si="55"/>
        <v>0</v>
      </c>
      <c r="CG21" s="27">
        <f t="shared" si="56"/>
        <v>0</v>
      </c>
      <c r="CH21" s="27">
        <f t="shared" si="57"/>
        <v>0</v>
      </c>
      <c r="CI21" s="27">
        <f t="shared" si="58"/>
        <v>0</v>
      </c>
      <c r="CJ21" s="27">
        <f t="shared" si="59"/>
        <v>0</v>
      </c>
      <c r="CK21" s="27">
        <f t="shared" si="60"/>
        <v>0</v>
      </c>
      <c r="CL21" s="27">
        <f t="shared" si="61"/>
        <v>0</v>
      </c>
      <c r="CM21" s="27">
        <f t="shared" si="62"/>
        <v>0</v>
      </c>
      <c r="CN21" s="27">
        <f t="shared" si="63"/>
        <v>0</v>
      </c>
      <c r="CO21" s="27">
        <f t="shared" si="64"/>
        <v>0</v>
      </c>
      <c r="CP21" s="27">
        <f t="shared" si="65"/>
        <v>0</v>
      </c>
      <c r="CQ21" s="27">
        <f t="shared" si="66"/>
        <v>378.0912590556811</v>
      </c>
      <c r="CS21" s="64">
        <f t="shared" si="67"/>
        <v>0</v>
      </c>
      <c r="CT21" s="64">
        <f t="shared" si="68"/>
        <v>0</v>
      </c>
      <c r="CU21" s="64">
        <f t="shared" si="69"/>
        <v>0</v>
      </c>
      <c r="CV21" s="64">
        <f t="shared" si="70"/>
        <v>0</v>
      </c>
      <c r="CW21" s="64">
        <f t="shared" si="71"/>
        <v>378.0912590556811</v>
      </c>
      <c r="CX21" s="64">
        <f t="shared" si="72"/>
        <v>0</v>
      </c>
      <c r="CY21" s="64">
        <f t="shared" si="73"/>
        <v>0</v>
      </c>
      <c r="CZ21" s="64">
        <f t="shared" si="74"/>
        <v>0</v>
      </c>
      <c r="DB21" s="2">
        <f t="shared" si="75"/>
        <v>378.0912590556811</v>
      </c>
      <c r="DC21" s="94">
        <f t="shared" si="76"/>
      </c>
      <c r="DD21" s="94">
        <f t="shared" si="77"/>
        <v>378.0912590556811</v>
      </c>
      <c r="DE21" s="94">
        <f t="shared" si="78"/>
      </c>
      <c r="DF21" s="94">
        <f t="shared" si="79"/>
      </c>
      <c r="DG21" s="65">
        <f t="shared" si="80"/>
        <v>1</v>
      </c>
    </row>
    <row r="22" spans="1:111" ht="12.75" customHeight="1">
      <c r="A22" s="26">
        <f>MAX(A$4:A21)+1</f>
        <v>16</v>
      </c>
      <c r="B22" s="16" t="s">
        <v>19</v>
      </c>
      <c r="C22" s="52" t="s">
        <v>25</v>
      </c>
      <c r="D22" s="49">
        <v>1</v>
      </c>
      <c r="E22" s="52" t="s">
        <v>7</v>
      </c>
      <c r="F22" s="49">
        <v>1</v>
      </c>
      <c r="G22" s="52" t="s">
        <v>48</v>
      </c>
      <c r="H22" s="52" t="s">
        <v>1</v>
      </c>
      <c r="I22" s="45">
        <f t="shared" si="0"/>
        <v>365.055950008458</v>
      </c>
      <c r="J22" s="104">
        <v>17</v>
      </c>
      <c r="K22" s="39">
        <f t="shared" si="1"/>
        <v>1</v>
      </c>
      <c r="L22" s="40">
        <f t="shared" si="2"/>
        <v>347.6723333413886</v>
      </c>
      <c r="M22" s="105"/>
      <c r="N22" s="16">
        <f t="shared" si="3"/>
      </c>
      <c r="O22" s="30">
        <f t="shared" si="4"/>
        <v>0</v>
      </c>
      <c r="Q22" s="39">
        <f t="shared" si="5"/>
      </c>
      <c r="R22" s="40">
        <f t="shared" si="6"/>
        <v>0</v>
      </c>
      <c r="S22" s="105"/>
      <c r="T22" s="16">
        <f t="shared" si="7"/>
      </c>
      <c r="U22" s="30">
        <f t="shared" si="8"/>
        <v>0</v>
      </c>
      <c r="V22" s="104"/>
      <c r="W22" s="39">
        <f t="shared" si="9"/>
      </c>
      <c r="X22" s="40">
        <f t="shared" si="10"/>
        <v>0</v>
      </c>
      <c r="Y22" s="71"/>
      <c r="Z22" s="16">
        <f t="shared" si="11"/>
      </c>
      <c r="AA22" s="30">
        <f t="shared" si="12"/>
        <v>0</v>
      </c>
      <c r="AB22" s="104"/>
      <c r="AC22" s="39">
        <f t="shared" si="13"/>
      </c>
      <c r="AD22" s="40">
        <f t="shared" si="14"/>
        <v>0</v>
      </c>
      <c r="AE22" s="105"/>
      <c r="AF22" s="16">
        <f t="shared" si="15"/>
      </c>
      <c r="AG22" s="30">
        <f t="shared" si="16"/>
        <v>0</v>
      </c>
      <c r="AH22" s="104"/>
      <c r="AI22" s="39">
        <f t="shared" si="17"/>
      </c>
      <c r="AJ22" s="40">
        <f t="shared" si="18"/>
        <v>0</v>
      </c>
      <c r="AK22" s="105"/>
      <c r="AL22" s="16">
        <f t="shared" si="19"/>
      </c>
      <c r="AM22" s="30">
        <f t="shared" si="20"/>
        <v>0</v>
      </c>
      <c r="AN22" s="104"/>
      <c r="AO22" s="39">
        <f t="shared" si="21"/>
      </c>
      <c r="AP22" s="40">
        <f t="shared" si="22"/>
        <v>0</v>
      </c>
      <c r="AQ22" s="105"/>
      <c r="AR22" s="16">
        <f t="shared" si="23"/>
      </c>
      <c r="AS22" s="30">
        <f t="shared" si="24"/>
        <v>0</v>
      </c>
      <c r="AT22" s="104"/>
      <c r="AU22" s="39">
        <f t="shared" si="25"/>
      </c>
      <c r="AV22" s="40">
        <f t="shared" si="26"/>
        <v>0</v>
      </c>
      <c r="AW22" s="105"/>
      <c r="AX22" s="16">
        <f t="shared" si="27"/>
      </c>
      <c r="AY22" s="30">
        <f t="shared" si="28"/>
        <v>0</v>
      </c>
      <c r="AZ22" s="104"/>
      <c r="BA22" s="39">
        <f t="shared" si="29"/>
      </c>
      <c r="BB22" s="40">
        <f t="shared" si="30"/>
        <v>0</v>
      </c>
      <c r="BC22" s="105"/>
      <c r="BD22" s="16">
        <f t="shared" si="31"/>
      </c>
      <c r="BE22" s="30">
        <f t="shared" si="32"/>
        <v>0</v>
      </c>
      <c r="BF22" s="104"/>
      <c r="BG22" s="39">
        <f t="shared" si="33"/>
      </c>
      <c r="BH22" s="40">
        <f t="shared" si="34"/>
        <v>0</v>
      </c>
      <c r="BI22" s="105"/>
      <c r="BJ22" s="16">
        <f t="shared" si="35"/>
      </c>
      <c r="BK22" s="30">
        <f t="shared" si="36"/>
        <v>0</v>
      </c>
      <c r="BL22" s="104"/>
      <c r="BM22" s="39">
        <f t="shared" si="37"/>
      </c>
      <c r="BN22" s="40">
        <f t="shared" si="38"/>
        <v>0</v>
      </c>
      <c r="BO22" s="105"/>
      <c r="BP22" s="16">
        <f t="shared" si="39"/>
      </c>
      <c r="BQ22" s="30">
        <f t="shared" si="40"/>
        <v>0</v>
      </c>
      <c r="BR22" s="29">
        <f t="shared" si="41"/>
        <v>347.6723333413886</v>
      </c>
      <c r="BS22" s="32">
        <f t="shared" si="42"/>
        <v>347.6723333413886</v>
      </c>
      <c r="BT22" s="16" t="str">
        <f t="shared" si="43"/>
        <v>*</v>
      </c>
      <c r="BU22" s="30">
        <f t="shared" si="44"/>
        <v>17.38361666706943</v>
      </c>
      <c r="BV22" s="33">
        <f t="shared" si="45"/>
        <v>365.055950008458</v>
      </c>
      <c r="BW22" s="27">
        <f t="shared" si="46"/>
        <v>347.6723333413886</v>
      </c>
      <c r="BX22" s="27">
        <f t="shared" si="47"/>
        <v>0</v>
      </c>
      <c r="BY22" s="27">
        <f t="shared" si="48"/>
        <v>0</v>
      </c>
      <c r="BZ22" s="27">
        <f t="shared" si="49"/>
        <v>0</v>
      </c>
      <c r="CA22" s="27">
        <f t="shared" si="50"/>
        <v>0</v>
      </c>
      <c r="CB22" s="27">
        <f t="shared" si="51"/>
        <v>0</v>
      </c>
      <c r="CC22" s="27">
        <f t="shared" si="52"/>
        <v>0</v>
      </c>
      <c r="CD22" s="27">
        <f t="shared" si="53"/>
        <v>0</v>
      </c>
      <c r="CE22" s="27">
        <f t="shared" si="54"/>
        <v>0</v>
      </c>
      <c r="CF22" s="27">
        <f t="shared" si="55"/>
        <v>0</v>
      </c>
      <c r="CG22" s="27">
        <f t="shared" si="56"/>
        <v>0</v>
      </c>
      <c r="CH22" s="27">
        <f t="shared" si="57"/>
        <v>0</v>
      </c>
      <c r="CI22" s="27">
        <f t="shared" si="58"/>
        <v>0</v>
      </c>
      <c r="CJ22" s="27">
        <f t="shared" si="59"/>
        <v>0</v>
      </c>
      <c r="CK22" s="27">
        <f t="shared" si="60"/>
        <v>0</v>
      </c>
      <c r="CL22" s="27">
        <f t="shared" si="61"/>
        <v>0</v>
      </c>
      <c r="CM22" s="27">
        <f t="shared" si="62"/>
        <v>0</v>
      </c>
      <c r="CN22" s="27">
        <f t="shared" si="63"/>
        <v>0</v>
      </c>
      <c r="CO22" s="27">
        <f t="shared" si="64"/>
        <v>0</v>
      </c>
      <c r="CP22" s="27">
        <f t="shared" si="65"/>
        <v>0</v>
      </c>
      <c r="CQ22" s="27">
        <f t="shared" si="66"/>
        <v>347.6723333413886</v>
      </c>
      <c r="CS22" s="64">
        <f t="shared" si="67"/>
        <v>0</v>
      </c>
      <c r="CT22" s="64">
        <f t="shared" si="68"/>
        <v>365.055950008458</v>
      </c>
      <c r="CU22" s="64">
        <f t="shared" si="69"/>
        <v>0</v>
      </c>
      <c r="CV22" s="64">
        <f t="shared" si="70"/>
        <v>0</v>
      </c>
      <c r="CW22" s="64">
        <f t="shared" si="71"/>
        <v>0</v>
      </c>
      <c r="CX22" s="64">
        <f t="shared" si="72"/>
        <v>0</v>
      </c>
      <c r="CY22" s="64">
        <f t="shared" si="73"/>
        <v>0</v>
      </c>
      <c r="CZ22" s="64">
        <f t="shared" si="74"/>
        <v>0</v>
      </c>
      <c r="DB22" s="2">
        <f t="shared" si="75"/>
        <v>365.055950008458</v>
      </c>
      <c r="DC22" s="94">
        <f t="shared" si="76"/>
        <v>365.055950008458</v>
      </c>
      <c r="DD22" s="94">
        <f t="shared" si="77"/>
      </c>
      <c r="DE22" s="94">
        <f t="shared" si="78"/>
      </c>
      <c r="DF22" s="94">
        <f t="shared" si="79"/>
      </c>
      <c r="DG22" s="65">
        <f t="shared" si="80"/>
        <v>1</v>
      </c>
    </row>
    <row r="23" spans="1:111" ht="12.75" customHeight="1">
      <c r="A23" s="26">
        <f>MAX(A$4:A22)+1</f>
        <v>17</v>
      </c>
      <c r="B23" s="60" t="s">
        <v>72</v>
      </c>
      <c r="C23" s="52" t="s">
        <v>17</v>
      </c>
      <c r="D23" s="49">
        <v>1</v>
      </c>
      <c r="E23" s="52" t="s">
        <v>4</v>
      </c>
      <c r="F23" s="49">
        <v>2</v>
      </c>
      <c r="G23" s="52" t="s">
        <v>47</v>
      </c>
      <c r="H23" s="52" t="s">
        <v>1</v>
      </c>
      <c r="I23" s="45">
        <f t="shared" si="0"/>
        <v>356.272505103306</v>
      </c>
      <c r="K23" s="39">
        <f t="shared" si="1"/>
      </c>
      <c r="L23" s="40">
        <f t="shared" si="2"/>
        <v>0</v>
      </c>
      <c r="M23" s="105"/>
      <c r="N23" s="16">
        <f t="shared" si="3"/>
      </c>
      <c r="O23" s="30">
        <f t="shared" si="4"/>
        <v>0</v>
      </c>
      <c r="Q23" s="39">
        <f t="shared" si="5"/>
      </c>
      <c r="R23" s="40">
        <f t="shared" si="6"/>
        <v>0</v>
      </c>
      <c r="S23" s="105">
        <v>5</v>
      </c>
      <c r="T23" s="16">
        <f t="shared" si="7"/>
      </c>
      <c r="U23" s="30">
        <f t="shared" si="8"/>
        <v>356.272505103306</v>
      </c>
      <c r="V23" s="104"/>
      <c r="W23" s="39">
        <f t="shared" si="9"/>
      </c>
      <c r="X23" s="40">
        <f t="shared" si="10"/>
        <v>0</v>
      </c>
      <c r="Y23" s="71"/>
      <c r="Z23" s="16">
        <f t="shared" si="11"/>
      </c>
      <c r="AA23" s="30">
        <f t="shared" si="12"/>
        <v>0</v>
      </c>
      <c r="AB23" s="104"/>
      <c r="AC23" s="39">
        <f t="shared" si="13"/>
      </c>
      <c r="AD23" s="40">
        <f t="shared" si="14"/>
        <v>0</v>
      </c>
      <c r="AE23" s="105"/>
      <c r="AF23" s="16">
        <f t="shared" si="15"/>
      </c>
      <c r="AG23" s="30">
        <f t="shared" si="16"/>
        <v>0</v>
      </c>
      <c r="AH23" s="104"/>
      <c r="AI23" s="39">
        <f t="shared" si="17"/>
      </c>
      <c r="AJ23" s="40">
        <f t="shared" si="18"/>
        <v>0</v>
      </c>
      <c r="AK23" s="105"/>
      <c r="AL23" s="16">
        <f t="shared" si="19"/>
      </c>
      <c r="AM23" s="30">
        <f t="shared" si="20"/>
        <v>0</v>
      </c>
      <c r="AN23" s="104"/>
      <c r="AO23" s="39">
        <f t="shared" si="21"/>
      </c>
      <c r="AP23" s="40">
        <f t="shared" si="22"/>
        <v>0</v>
      </c>
      <c r="AQ23" s="105"/>
      <c r="AR23" s="16">
        <f t="shared" si="23"/>
      </c>
      <c r="AS23" s="30">
        <f t="shared" si="24"/>
        <v>0</v>
      </c>
      <c r="AT23" s="104"/>
      <c r="AU23" s="39">
        <f t="shared" si="25"/>
      </c>
      <c r="AV23" s="40">
        <f t="shared" si="26"/>
        <v>0</v>
      </c>
      <c r="AW23" s="105"/>
      <c r="AX23" s="16">
        <f t="shared" si="27"/>
      </c>
      <c r="AY23" s="30">
        <f t="shared" si="28"/>
        <v>0</v>
      </c>
      <c r="AZ23" s="104"/>
      <c r="BA23" s="39">
        <f t="shared" si="29"/>
      </c>
      <c r="BB23" s="40">
        <f t="shared" si="30"/>
        <v>0</v>
      </c>
      <c r="BC23" s="105"/>
      <c r="BD23" s="16">
        <f t="shared" si="31"/>
      </c>
      <c r="BE23" s="30">
        <f t="shared" si="32"/>
        <v>0</v>
      </c>
      <c r="BF23" s="104"/>
      <c r="BG23" s="39">
        <f t="shared" si="33"/>
      </c>
      <c r="BH23" s="40">
        <f t="shared" si="34"/>
        <v>0</v>
      </c>
      <c r="BI23" s="105"/>
      <c r="BJ23" s="16">
        <f t="shared" si="35"/>
      </c>
      <c r="BK23" s="30">
        <f t="shared" si="36"/>
        <v>0</v>
      </c>
      <c r="BL23" s="104"/>
      <c r="BM23" s="39">
        <f t="shared" si="37"/>
      </c>
      <c r="BN23" s="40">
        <f t="shared" si="38"/>
        <v>0</v>
      </c>
      <c r="BO23" s="105"/>
      <c r="BP23" s="16">
        <f t="shared" si="39"/>
      </c>
      <c r="BQ23" s="30">
        <f t="shared" si="40"/>
        <v>0</v>
      </c>
      <c r="BR23" s="29">
        <f t="shared" si="41"/>
        <v>356.272505103306</v>
      </c>
      <c r="BS23" s="32">
        <f t="shared" si="42"/>
        <v>356.272505103306</v>
      </c>
      <c r="BT23" s="16">
        <f t="shared" si="43"/>
      </c>
      <c r="BU23" s="30">
        <f t="shared" si="44"/>
        <v>0</v>
      </c>
      <c r="BV23" s="33">
        <f t="shared" si="45"/>
        <v>356.272505103306</v>
      </c>
      <c r="BW23" s="27">
        <f t="shared" si="46"/>
        <v>0</v>
      </c>
      <c r="BX23" s="27">
        <f t="shared" si="47"/>
        <v>0</v>
      </c>
      <c r="BY23" s="27">
        <f t="shared" si="48"/>
        <v>0</v>
      </c>
      <c r="BZ23" s="27">
        <f t="shared" si="49"/>
        <v>356.272505103306</v>
      </c>
      <c r="CA23" s="27">
        <f t="shared" si="50"/>
        <v>0</v>
      </c>
      <c r="CB23" s="27">
        <f t="shared" si="51"/>
        <v>0</v>
      </c>
      <c r="CC23" s="27">
        <f t="shared" si="52"/>
        <v>0</v>
      </c>
      <c r="CD23" s="27">
        <f t="shared" si="53"/>
        <v>0</v>
      </c>
      <c r="CE23" s="27">
        <f t="shared" si="54"/>
        <v>0</v>
      </c>
      <c r="CF23" s="27">
        <f t="shared" si="55"/>
        <v>0</v>
      </c>
      <c r="CG23" s="27">
        <f t="shared" si="56"/>
        <v>0</v>
      </c>
      <c r="CH23" s="27">
        <f t="shared" si="57"/>
        <v>0</v>
      </c>
      <c r="CI23" s="27">
        <f t="shared" si="58"/>
        <v>0</v>
      </c>
      <c r="CJ23" s="27">
        <f t="shared" si="59"/>
        <v>0</v>
      </c>
      <c r="CK23" s="27">
        <f t="shared" si="60"/>
        <v>0</v>
      </c>
      <c r="CL23" s="27">
        <f t="shared" si="61"/>
        <v>0</v>
      </c>
      <c r="CM23" s="27">
        <f t="shared" si="62"/>
        <v>0</v>
      </c>
      <c r="CN23" s="27">
        <f t="shared" si="63"/>
        <v>0</v>
      </c>
      <c r="CO23" s="27">
        <f t="shared" si="64"/>
        <v>0</v>
      </c>
      <c r="CP23" s="27">
        <f t="shared" si="65"/>
        <v>0</v>
      </c>
      <c r="CQ23" s="27">
        <f t="shared" si="66"/>
        <v>356.272505103306</v>
      </c>
      <c r="CS23" s="64">
        <f t="shared" si="67"/>
        <v>0</v>
      </c>
      <c r="CT23" s="64">
        <f t="shared" si="68"/>
        <v>0</v>
      </c>
      <c r="CU23" s="64">
        <f t="shared" si="69"/>
        <v>0</v>
      </c>
      <c r="CV23" s="64">
        <f t="shared" si="70"/>
        <v>0</v>
      </c>
      <c r="CW23" s="64">
        <f t="shared" si="71"/>
        <v>0</v>
      </c>
      <c r="CX23" s="64">
        <f t="shared" si="72"/>
        <v>0</v>
      </c>
      <c r="CY23" s="64">
        <f t="shared" si="73"/>
        <v>356.272505103306</v>
      </c>
      <c r="CZ23" s="64">
        <f t="shared" si="74"/>
        <v>0</v>
      </c>
      <c r="DB23" s="2">
        <f t="shared" si="75"/>
        <v>356.272505103306</v>
      </c>
      <c r="DC23" s="94">
        <f t="shared" si="76"/>
      </c>
      <c r="DD23" s="94">
        <f t="shared" si="77"/>
        <v>356.272505103306</v>
      </c>
      <c r="DE23" s="94">
        <f t="shared" si="78"/>
      </c>
      <c r="DF23" s="94">
        <f t="shared" si="79"/>
      </c>
      <c r="DG23" s="65">
        <f t="shared" si="80"/>
        <v>1</v>
      </c>
    </row>
    <row r="24" spans="1:219" s="3" customFormat="1" ht="12.75" customHeight="1">
      <c r="A24" s="26">
        <f>MAX(A$4:A23)+1</f>
        <v>18</v>
      </c>
      <c r="B24" s="60" t="s">
        <v>73</v>
      </c>
      <c r="C24" s="52" t="s">
        <v>55</v>
      </c>
      <c r="D24" s="49">
        <v>1</v>
      </c>
      <c r="E24" s="52" t="s">
        <v>7</v>
      </c>
      <c r="F24" s="49">
        <v>1</v>
      </c>
      <c r="G24" s="52" t="s">
        <v>47</v>
      </c>
      <c r="H24" s="52" t="s">
        <v>1</v>
      </c>
      <c r="I24" s="45">
        <f t="shared" si="0"/>
        <v>344.0380486862945</v>
      </c>
      <c r="J24" s="104"/>
      <c r="K24" s="39">
        <f t="shared" si="1"/>
      </c>
      <c r="L24" s="40">
        <f t="shared" si="2"/>
        <v>0</v>
      </c>
      <c r="M24" s="105">
        <v>4</v>
      </c>
      <c r="N24" s="16">
        <f t="shared" si="3"/>
      </c>
      <c r="O24" s="30">
        <f t="shared" si="4"/>
        <v>344.0380486862945</v>
      </c>
      <c r="P24" s="104"/>
      <c r="Q24" s="39">
        <f t="shared" si="5"/>
      </c>
      <c r="R24" s="40">
        <f t="shared" si="6"/>
        <v>0</v>
      </c>
      <c r="S24" s="105"/>
      <c r="T24" s="16">
        <f t="shared" si="7"/>
      </c>
      <c r="U24" s="30">
        <f t="shared" si="8"/>
        <v>0</v>
      </c>
      <c r="V24" s="104"/>
      <c r="W24" s="39">
        <f t="shared" si="9"/>
      </c>
      <c r="X24" s="40">
        <f t="shared" si="10"/>
        <v>0</v>
      </c>
      <c r="Y24" s="71"/>
      <c r="Z24" s="16">
        <f t="shared" si="11"/>
      </c>
      <c r="AA24" s="30">
        <f t="shared" si="12"/>
        <v>0</v>
      </c>
      <c r="AB24" s="104"/>
      <c r="AC24" s="39">
        <f t="shared" si="13"/>
      </c>
      <c r="AD24" s="40">
        <f t="shared" si="14"/>
        <v>0</v>
      </c>
      <c r="AE24" s="105"/>
      <c r="AF24" s="16">
        <f t="shared" si="15"/>
      </c>
      <c r="AG24" s="30">
        <f t="shared" si="16"/>
        <v>0</v>
      </c>
      <c r="AH24" s="104"/>
      <c r="AI24" s="39">
        <f t="shared" si="17"/>
      </c>
      <c r="AJ24" s="40">
        <f t="shared" si="18"/>
        <v>0</v>
      </c>
      <c r="AK24" s="105"/>
      <c r="AL24" s="16">
        <f t="shared" si="19"/>
      </c>
      <c r="AM24" s="30">
        <f t="shared" si="20"/>
        <v>0</v>
      </c>
      <c r="AN24" s="104"/>
      <c r="AO24" s="39">
        <f t="shared" si="21"/>
      </c>
      <c r="AP24" s="40">
        <f t="shared" si="22"/>
        <v>0</v>
      </c>
      <c r="AQ24" s="105"/>
      <c r="AR24" s="16">
        <f t="shared" si="23"/>
      </c>
      <c r="AS24" s="30">
        <f t="shared" si="24"/>
        <v>0</v>
      </c>
      <c r="AT24" s="104"/>
      <c r="AU24" s="39">
        <f t="shared" si="25"/>
      </c>
      <c r="AV24" s="40">
        <f t="shared" si="26"/>
        <v>0</v>
      </c>
      <c r="AW24" s="105"/>
      <c r="AX24" s="16">
        <f t="shared" si="27"/>
      </c>
      <c r="AY24" s="30">
        <f t="shared" si="28"/>
        <v>0</v>
      </c>
      <c r="AZ24" s="104"/>
      <c r="BA24" s="39">
        <f t="shared" si="29"/>
      </c>
      <c r="BB24" s="40">
        <f t="shared" si="30"/>
        <v>0</v>
      </c>
      <c r="BC24" s="105"/>
      <c r="BD24" s="16">
        <f t="shared" si="31"/>
      </c>
      <c r="BE24" s="30">
        <f t="shared" si="32"/>
        <v>0</v>
      </c>
      <c r="BF24" s="104"/>
      <c r="BG24" s="39">
        <f t="shared" si="33"/>
      </c>
      <c r="BH24" s="40">
        <f t="shared" si="34"/>
        <v>0</v>
      </c>
      <c r="BI24" s="105"/>
      <c r="BJ24" s="16">
        <f t="shared" si="35"/>
      </c>
      <c r="BK24" s="30">
        <f t="shared" si="36"/>
        <v>0</v>
      </c>
      <c r="BL24" s="104"/>
      <c r="BM24" s="39">
        <f t="shared" si="37"/>
      </c>
      <c r="BN24" s="40">
        <f t="shared" si="38"/>
        <v>0</v>
      </c>
      <c r="BO24" s="105"/>
      <c r="BP24" s="16">
        <f t="shared" si="39"/>
      </c>
      <c r="BQ24" s="30">
        <f t="shared" si="40"/>
        <v>0</v>
      </c>
      <c r="BR24" s="29">
        <f t="shared" si="41"/>
        <v>344.0380486862945</v>
      </c>
      <c r="BS24" s="32">
        <f t="shared" si="42"/>
        <v>344.0380486862945</v>
      </c>
      <c r="BT24" s="16">
        <f t="shared" si="43"/>
      </c>
      <c r="BU24" s="30">
        <f t="shared" si="44"/>
        <v>0</v>
      </c>
      <c r="BV24" s="33">
        <f t="shared" si="45"/>
        <v>344.0380486862945</v>
      </c>
      <c r="BW24" s="27">
        <f t="shared" si="46"/>
        <v>0</v>
      </c>
      <c r="BX24" s="27">
        <f t="shared" si="47"/>
        <v>344.0380486862945</v>
      </c>
      <c r="BY24" s="27">
        <f t="shared" si="48"/>
        <v>0</v>
      </c>
      <c r="BZ24" s="27">
        <f t="shared" si="49"/>
        <v>0</v>
      </c>
      <c r="CA24" s="27">
        <f t="shared" si="50"/>
        <v>0</v>
      </c>
      <c r="CB24" s="27">
        <f t="shared" si="51"/>
        <v>0</v>
      </c>
      <c r="CC24" s="27">
        <f t="shared" si="52"/>
        <v>0</v>
      </c>
      <c r="CD24" s="27">
        <f t="shared" si="53"/>
        <v>0</v>
      </c>
      <c r="CE24" s="27">
        <f t="shared" si="54"/>
        <v>0</v>
      </c>
      <c r="CF24" s="27">
        <f t="shared" si="55"/>
        <v>0</v>
      </c>
      <c r="CG24" s="27">
        <f t="shared" si="56"/>
        <v>0</v>
      </c>
      <c r="CH24" s="27">
        <f t="shared" si="57"/>
        <v>0</v>
      </c>
      <c r="CI24" s="27">
        <f t="shared" si="58"/>
        <v>0</v>
      </c>
      <c r="CJ24" s="27">
        <f t="shared" si="59"/>
        <v>0</v>
      </c>
      <c r="CK24" s="27">
        <f t="shared" si="60"/>
        <v>0</v>
      </c>
      <c r="CL24" s="27">
        <f t="shared" si="61"/>
        <v>0</v>
      </c>
      <c r="CM24" s="27">
        <f t="shared" si="62"/>
        <v>0</v>
      </c>
      <c r="CN24" s="27">
        <f t="shared" si="63"/>
        <v>0</v>
      </c>
      <c r="CO24" s="27">
        <f t="shared" si="64"/>
        <v>0</v>
      </c>
      <c r="CP24" s="27">
        <f t="shared" si="65"/>
        <v>0</v>
      </c>
      <c r="CQ24" s="27">
        <f t="shared" si="66"/>
        <v>344.0380486862945</v>
      </c>
      <c r="CR24" s="34"/>
      <c r="CS24" s="64">
        <f t="shared" si="67"/>
        <v>0</v>
      </c>
      <c r="CT24" s="64">
        <f t="shared" si="68"/>
        <v>344.0380486862945</v>
      </c>
      <c r="CU24" s="64">
        <f t="shared" si="69"/>
        <v>0</v>
      </c>
      <c r="CV24" s="64">
        <f t="shared" si="70"/>
        <v>0</v>
      </c>
      <c r="CW24" s="64">
        <f t="shared" si="71"/>
        <v>0</v>
      </c>
      <c r="CX24" s="64">
        <f t="shared" si="72"/>
        <v>0</v>
      </c>
      <c r="CY24" s="64">
        <f t="shared" si="73"/>
        <v>0</v>
      </c>
      <c r="CZ24" s="64">
        <f t="shared" si="74"/>
        <v>0</v>
      </c>
      <c r="DA24" s="1"/>
      <c r="DB24" s="2">
        <f t="shared" si="75"/>
        <v>344.0380486862945</v>
      </c>
      <c r="DC24" s="94">
        <f t="shared" si="76"/>
      </c>
      <c r="DD24" s="94">
        <f t="shared" si="77"/>
        <v>344.0380486862945</v>
      </c>
      <c r="DE24" s="94">
        <f t="shared" si="78"/>
      </c>
      <c r="DF24" s="94">
        <f t="shared" si="79"/>
      </c>
      <c r="DG24" s="65">
        <f t="shared" si="80"/>
        <v>1</v>
      </c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</row>
    <row r="25" spans="1:219" s="3" customFormat="1" ht="12.75" customHeight="1">
      <c r="A25" s="26">
        <f>MAX(A$4:A24)+1</f>
        <v>19</v>
      </c>
      <c r="B25" s="16" t="s">
        <v>23</v>
      </c>
      <c r="C25" s="52" t="s">
        <v>24</v>
      </c>
      <c r="D25" s="49">
        <v>1</v>
      </c>
      <c r="E25" s="52" t="s">
        <v>7</v>
      </c>
      <c r="F25" s="49">
        <v>1</v>
      </c>
      <c r="G25" s="52" t="s">
        <v>47</v>
      </c>
      <c r="H25" s="52" t="s">
        <v>1</v>
      </c>
      <c r="I25" s="45">
        <f t="shared" si="0"/>
        <v>314.3360364551751</v>
      </c>
      <c r="J25" s="104">
        <v>19</v>
      </c>
      <c r="K25" s="39">
        <f t="shared" si="1"/>
        <v>1</v>
      </c>
      <c r="L25" s="40">
        <f t="shared" si="2"/>
        <v>299.3676537668334</v>
      </c>
      <c r="M25" s="105"/>
      <c r="N25" s="16">
        <f t="shared" si="3"/>
      </c>
      <c r="O25" s="30">
        <f t="shared" si="4"/>
        <v>0</v>
      </c>
      <c r="P25" s="104"/>
      <c r="Q25" s="39">
        <f t="shared" si="5"/>
      </c>
      <c r="R25" s="40">
        <f t="shared" si="6"/>
        <v>0</v>
      </c>
      <c r="S25" s="105"/>
      <c r="T25" s="16">
        <f t="shared" si="7"/>
      </c>
      <c r="U25" s="30">
        <f t="shared" si="8"/>
        <v>0</v>
      </c>
      <c r="V25" s="104"/>
      <c r="W25" s="39">
        <f t="shared" si="9"/>
      </c>
      <c r="X25" s="40">
        <f t="shared" si="10"/>
        <v>0</v>
      </c>
      <c r="Y25" s="71"/>
      <c r="Z25" s="16">
        <f t="shared" si="11"/>
      </c>
      <c r="AA25" s="30">
        <f t="shared" si="12"/>
        <v>0</v>
      </c>
      <c r="AB25" s="104"/>
      <c r="AC25" s="39">
        <f t="shared" si="13"/>
      </c>
      <c r="AD25" s="40">
        <f t="shared" si="14"/>
        <v>0</v>
      </c>
      <c r="AE25" s="105"/>
      <c r="AF25" s="16">
        <f t="shared" si="15"/>
      </c>
      <c r="AG25" s="30">
        <f t="shared" si="16"/>
        <v>0</v>
      </c>
      <c r="AH25" s="104"/>
      <c r="AI25" s="39">
        <f t="shared" si="17"/>
      </c>
      <c r="AJ25" s="40">
        <f t="shared" si="18"/>
        <v>0</v>
      </c>
      <c r="AK25" s="105"/>
      <c r="AL25" s="16">
        <f t="shared" si="19"/>
      </c>
      <c r="AM25" s="30">
        <f t="shared" si="20"/>
        <v>0</v>
      </c>
      <c r="AN25" s="104"/>
      <c r="AO25" s="39">
        <f t="shared" si="21"/>
      </c>
      <c r="AP25" s="40">
        <f t="shared" si="22"/>
        <v>0</v>
      </c>
      <c r="AQ25" s="105"/>
      <c r="AR25" s="16">
        <f t="shared" si="23"/>
      </c>
      <c r="AS25" s="30">
        <f t="shared" si="24"/>
        <v>0</v>
      </c>
      <c r="AT25" s="104"/>
      <c r="AU25" s="39">
        <f t="shared" si="25"/>
      </c>
      <c r="AV25" s="40">
        <f t="shared" si="26"/>
        <v>0</v>
      </c>
      <c r="AW25" s="105"/>
      <c r="AX25" s="16">
        <f t="shared" si="27"/>
      </c>
      <c r="AY25" s="30">
        <f t="shared" si="28"/>
        <v>0</v>
      </c>
      <c r="AZ25" s="104"/>
      <c r="BA25" s="39">
        <f t="shared" si="29"/>
      </c>
      <c r="BB25" s="40">
        <f t="shared" si="30"/>
        <v>0</v>
      </c>
      <c r="BC25" s="105"/>
      <c r="BD25" s="16">
        <f t="shared" si="31"/>
      </c>
      <c r="BE25" s="30">
        <f t="shared" si="32"/>
        <v>0</v>
      </c>
      <c r="BF25" s="104"/>
      <c r="BG25" s="39">
        <f t="shared" si="33"/>
      </c>
      <c r="BH25" s="40">
        <f t="shared" si="34"/>
        <v>0</v>
      </c>
      <c r="BI25" s="105"/>
      <c r="BJ25" s="16">
        <f t="shared" si="35"/>
      </c>
      <c r="BK25" s="30">
        <f t="shared" si="36"/>
        <v>0</v>
      </c>
      <c r="BL25" s="104"/>
      <c r="BM25" s="39">
        <f t="shared" si="37"/>
      </c>
      <c r="BN25" s="40">
        <f t="shared" si="38"/>
        <v>0</v>
      </c>
      <c r="BO25" s="105"/>
      <c r="BP25" s="16">
        <f t="shared" si="39"/>
      </c>
      <c r="BQ25" s="30">
        <f t="shared" si="40"/>
        <v>0</v>
      </c>
      <c r="BR25" s="29">
        <f t="shared" si="41"/>
        <v>299.3676537668334</v>
      </c>
      <c r="BS25" s="32">
        <f t="shared" si="42"/>
        <v>299.3676537668334</v>
      </c>
      <c r="BT25" s="16" t="str">
        <f t="shared" si="43"/>
        <v>*</v>
      </c>
      <c r="BU25" s="30">
        <f t="shared" si="44"/>
        <v>14.968382688341672</v>
      </c>
      <c r="BV25" s="33">
        <f t="shared" si="45"/>
        <v>314.3360364551751</v>
      </c>
      <c r="BW25" s="27">
        <f t="shared" si="46"/>
        <v>299.3676537668334</v>
      </c>
      <c r="BX25" s="27">
        <f t="shared" si="47"/>
        <v>0</v>
      </c>
      <c r="BY25" s="27">
        <f t="shared" si="48"/>
        <v>0</v>
      </c>
      <c r="BZ25" s="27">
        <f t="shared" si="49"/>
        <v>0</v>
      </c>
      <c r="CA25" s="27">
        <f t="shared" si="50"/>
        <v>0</v>
      </c>
      <c r="CB25" s="27">
        <f t="shared" si="51"/>
        <v>0</v>
      </c>
      <c r="CC25" s="27">
        <f t="shared" si="52"/>
        <v>0</v>
      </c>
      <c r="CD25" s="27">
        <f t="shared" si="53"/>
        <v>0</v>
      </c>
      <c r="CE25" s="27">
        <f t="shared" si="54"/>
        <v>0</v>
      </c>
      <c r="CF25" s="27">
        <f t="shared" si="55"/>
        <v>0</v>
      </c>
      <c r="CG25" s="27">
        <f t="shared" si="56"/>
        <v>0</v>
      </c>
      <c r="CH25" s="27">
        <f t="shared" si="57"/>
        <v>0</v>
      </c>
      <c r="CI25" s="27">
        <f t="shared" si="58"/>
        <v>0</v>
      </c>
      <c r="CJ25" s="27">
        <f t="shared" si="59"/>
        <v>0</v>
      </c>
      <c r="CK25" s="27">
        <f t="shared" si="60"/>
        <v>0</v>
      </c>
      <c r="CL25" s="27">
        <f t="shared" si="61"/>
        <v>0</v>
      </c>
      <c r="CM25" s="27">
        <f t="shared" si="62"/>
        <v>0</v>
      </c>
      <c r="CN25" s="27">
        <f t="shared" si="63"/>
        <v>0</v>
      </c>
      <c r="CO25" s="27">
        <f t="shared" si="64"/>
        <v>0</v>
      </c>
      <c r="CP25" s="27">
        <f t="shared" si="65"/>
        <v>0</v>
      </c>
      <c r="CQ25" s="27">
        <f t="shared" si="66"/>
        <v>299.3676537668334</v>
      </c>
      <c r="CR25" s="34"/>
      <c r="CS25" s="64">
        <f t="shared" si="67"/>
        <v>0</v>
      </c>
      <c r="CT25" s="64">
        <f t="shared" si="68"/>
        <v>314.3360364551751</v>
      </c>
      <c r="CU25" s="64">
        <f t="shared" si="69"/>
        <v>0</v>
      </c>
      <c r="CV25" s="64">
        <f t="shared" si="70"/>
        <v>0</v>
      </c>
      <c r="CW25" s="64">
        <f t="shared" si="71"/>
        <v>0</v>
      </c>
      <c r="CX25" s="64">
        <f t="shared" si="72"/>
        <v>0</v>
      </c>
      <c r="CY25" s="64">
        <f t="shared" si="73"/>
        <v>0</v>
      </c>
      <c r="CZ25" s="64">
        <f t="shared" si="74"/>
        <v>0</v>
      </c>
      <c r="DA25" s="1"/>
      <c r="DB25" s="2">
        <f t="shared" si="75"/>
        <v>314.3360364551751</v>
      </c>
      <c r="DC25" s="94">
        <f t="shared" si="76"/>
      </c>
      <c r="DD25" s="94">
        <f t="shared" si="77"/>
        <v>314.3360364551751</v>
      </c>
      <c r="DE25" s="94">
        <f t="shared" si="78"/>
      </c>
      <c r="DF25" s="94">
        <f t="shared" si="79"/>
      </c>
      <c r="DG25" s="65">
        <f t="shared" si="80"/>
        <v>1</v>
      </c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</row>
    <row r="26" spans="1:219" s="3" customFormat="1" ht="12.75" customHeight="1">
      <c r="A26" s="26">
        <f>MAX(A$4:A25)+1</f>
        <v>20</v>
      </c>
      <c r="B26" s="60" t="s">
        <v>101</v>
      </c>
      <c r="C26" s="52" t="s">
        <v>98</v>
      </c>
      <c r="D26" s="49">
        <v>1</v>
      </c>
      <c r="E26" s="52" t="s">
        <v>29</v>
      </c>
      <c r="F26" s="49">
        <v>2</v>
      </c>
      <c r="G26" s="52" t="s">
        <v>47</v>
      </c>
      <c r="H26" s="52" t="s">
        <v>1</v>
      </c>
      <c r="I26" s="45">
        <f t="shared" si="0"/>
        <v>281.18124604762465</v>
      </c>
      <c r="J26" s="104"/>
      <c r="K26" s="39">
        <f t="shared" si="1"/>
      </c>
      <c r="L26" s="40">
        <f t="shared" si="2"/>
        <v>0</v>
      </c>
      <c r="M26" s="105"/>
      <c r="N26" s="16">
        <f t="shared" si="3"/>
      </c>
      <c r="O26" s="30">
        <f t="shared" si="4"/>
        <v>0</v>
      </c>
      <c r="P26" s="104">
        <v>5</v>
      </c>
      <c r="Q26" s="39">
        <f t="shared" si="5"/>
      </c>
      <c r="R26" s="40">
        <f t="shared" si="6"/>
        <v>180.18124604762477</v>
      </c>
      <c r="S26" s="105">
        <v>9</v>
      </c>
      <c r="T26" s="16">
        <f t="shared" si="7"/>
      </c>
      <c r="U26" s="30">
        <f t="shared" si="8"/>
        <v>100.99999999999989</v>
      </c>
      <c r="V26" s="104"/>
      <c r="W26" s="39">
        <f t="shared" si="9"/>
      </c>
      <c r="X26" s="40">
        <f t="shared" si="10"/>
        <v>0</v>
      </c>
      <c r="Y26" s="71"/>
      <c r="Z26" s="16">
        <f t="shared" si="11"/>
      </c>
      <c r="AA26" s="30">
        <f t="shared" si="12"/>
        <v>0</v>
      </c>
      <c r="AB26" s="104"/>
      <c r="AC26" s="39">
        <f t="shared" si="13"/>
      </c>
      <c r="AD26" s="40">
        <f t="shared" si="14"/>
        <v>0</v>
      </c>
      <c r="AE26" s="105"/>
      <c r="AF26" s="16">
        <f t="shared" si="15"/>
      </c>
      <c r="AG26" s="30">
        <f t="shared" si="16"/>
        <v>0</v>
      </c>
      <c r="AH26" s="104"/>
      <c r="AI26" s="39">
        <f t="shared" si="17"/>
      </c>
      <c r="AJ26" s="40">
        <f t="shared" si="18"/>
        <v>0</v>
      </c>
      <c r="AK26" s="105"/>
      <c r="AL26" s="16">
        <f t="shared" si="19"/>
      </c>
      <c r="AM26" s="30">
        <f t="shared" si="20"/>
        <v>0</v>
      </c>
      <c r="AN26" s="104"/>
      <c r="AO26" s="39">
        <f t="shared" si="21"/>
      </c>
      <c r="AP26" s="40">
        <f t="shared" si="22"/>
        <v>0</v>
      </c>
      <c r="AQ26" s="105"/>
      <c r="AR26" s="16">
        <f t="shared" si="23"/>
      </c>
      <c r="AS26" s="30">
        <f t="shared" si="24"/>
        <v>0</v>
      </c>
      <c r="AT26" s="104"/>
      <c r="AU26" s="39">
        <f t="shared" si="25"/>
      </c>
      <c r="AV26" s="40">
        <f t="shared" si="26"/>
        <v>0</v>
      </c>
      <c r="AW26" s="105"/>
      <c r="AX26" s="16">
        <f t="shared" si="27"/>
      </c>
      <c r="AY26" s="30">
        <f t="shared" si="28"/>
        <v>0</v>
      </c>
      <c r="AZ26" s="104"/>
      <c r="BA26" s="39">
        <f t="shared" si="29"/>
      </c>
      <c r="BB26" s="40">
        <f t="shared" si="30"/>
        <v>0</v>
      </c>
      <c r="BC26" s="105"/>
      <c r="BD26" s="16">
        <f t="shared" si="31"/>
      </c>
      <c r="BE26" s="30">
        <f t="shared" si="32"/>
        <v>0</v>
      </c>
      <c r="BF26" s="104"/>
      <c r="BG26" s="39">
        <f t="shared" si="33"/>
      </c>
      <c r="BH26" s="40">
        <f t="shared" si="34"/>
        <v>0</v>
      </c>
      <c r="BI26" s="105"/>
      <c r="BJ26" s="16">
        <f t="shared" si="35"/>
      </c>
      <c r="BK26" s="30">
        <f t="shared" si="36"/>
        <v>0</v>
      </c>
      <c r="BL26" s="104"/>
      <c r="BM26" s="39">
        <f t="shared" si="37"/>
      </c>
      <c r="BN26" s="40">
        <f t="shared" si="38"/>
        <v>0</v>
      </c>
      <c r="BO26" s="105"/>
      <c r="BP26" s="16">
        <f t="shared" si="39"/>
      </c>
      <c r="BQ26" s="30">
        <f t="shared" si="40"/>
        <v>0</v>
      </c>
      <c r="BR26" s="29">
        <f t="shared" si="41"/>
        <v>281.18124604762465</v>
      </c>
      <c r="BS26" s="32">
        <f t="shared" si="42"/>
        <v>281.18124604762465</v>
      </c>
      <c r="BT26" s="16">
        <f t="shared" si="43"/>
      </c>
      <c r="BU26" s="30">
        <f t="shared" si="44"/>
        <v>0</v>
      </c>
      <c r="BV26" s="33">
        <f t="shared" si="45"/>
        <v>281.18124604762465</v>
      </c>
      <c r="BW26" s="27">
        <f t="shared" si="46"/>
        <v>0</v>
      </c>
      <c r="BX26" s="27">
        <f t="shared" si="47"/>
        <v>0</v>
      </c>
      <c r="BY26" s="27">
        <f t="shared" si="48"/>
        <v>180.18124604762477</v>
      </c>
      <c r="BZ26" s="27">
        <f t="shared" si="49"/>
        <v>100.99999999999989</v>
      </c>
      <c r="CA26" s="27">
        <f t="shared" si="50"/>
        <v>0</v>
      </c>
      <c r="CB26" s="27">
        <f t="shared" si="51"/>
        <v>0</v>
      </c>
      <c r="CC26" s="27">
        <f t="shared" si="52"/>
        <v>0</v>
      </c>
      <c r="CD26" s="27">
        <f t="shared" si="53"/>
        <v>0</v>
      </c>
      <c r="CE26" s="27">
        <f t="shared" si="54"/>
        <v>0</v>
      </c>
      <c r="CF26" s="27">
        <f t="shared" si="55"/>
        <v>0</v>
      </c>
      <c r="CG26" s="27">
        <f t="shared" si="56"/>
        <v>0</v>
      </c>
      <c r="CH26" s="27">
        <f t="shared" si="57"/>
        <v>0</v>
      </c>
      <c r="CI26" s="27">
        <f t="shared" si="58"/>
        <v>0</v>
      </c>
      <c r="CJ26" s="27">
        <f t="shared" si="59"/>
        <v>0</v>
      </c>
      <c r="CK26" s="27">
        <f t="shared" si="60"/>
        <v>0</v>
      </c>
      <c r="CL26" s="27">
        <f t="shared" si="61"/>
        <v>0</v>
      </c>
      <c r="CM26" s="27">
        <f t="shared" si="62"/>
        <v>0</v>
      </c>
      <c r="CN26" s="27">
        <f t="shared" si="63"/>
        <v>0</v>
      </c>
      <c r="CO26" s="27">
        <f t="shared" si="64"/>
        <v>0</v>
      </c>
      <c r="CP26" s="27">
        <f t="shared" si="65"/>
        <v>0</v>
      </c>
      <c r="CQ26" s="27">
        <f t="shared" si="66"/>
        <v>281.18124604762465</v>
      </c>
      <c r="CR26" s="34"/>
      <c r="CS26" s="64">
        <f t="shared" si="67"/>
        <v>0</v>
      </c>
      <c r="CT26" s="64">
        <f t="shared" si="68"/>
        <v>0</v>
      </c>
      <c r="CU26" s="64">
        <f t="shared" si="69"/>
        <v>0</v>
      </c>
      <c r="CV26" s="64">
        <f t="shared" si="70"/>
        <v>0</v>
      </c>
      <c r="CW26" s="64">
        <f t="shared" si="71"/>
        <v>281.18124604762465</v>
      </c>
      <c r="CX26" s="64">
        <f t="shared" si="72"/>
        <v>0</v>
      </c>
      <c r="CY26" s="64">
        <f t="shared" si="73"/>
        <v>0</v>
      </c>
      <c r="CZ26" s="64">
        <f t="shared" si="74"/>
        <v>0</v>
      </c>
      <c r="DA26" s="1"/>
      <c r="DB26" s="2">
        <f t="shared" si="75"/>
        <v>281.18124604762465</v>
      </c>
      <c r="DC26" s="94">
        <f t="shared" si="76"/>
      </c>
      <c r="DD26" s="94">
        <f t="shared" si="77"/>
        <v>281.18124604762465</v>
      </c>
      <c r="DE26" s="94">
        <f t="shared" si="78"/>
      </c>
      <c r="DF26" s="94">
        <f t="shared" si="79"/>
      </c>
      <c r="DG26" s="65">
        <f t="shared" si="80"/>
        <v>1</v>
      </c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</row>
    <row r="27" spans="1:219" s="3" customFormat="1" ht="12.75" customHeight="1">
      <c r="A27" s="26">
        <f>MAX(A$4:A26)+1</f>
        <v>21</v>
      </c>
      <c r="B27" s="60" t="s">
        <v>65</v>
      </c>
      <c r="C27" s="52" t="s">
        <v>3</v>
      </c>
      <c r="D27" s="49">
        <v>1</v>
      </c>
      <c r="E27" s="52" t="s">
        <v>4</v>
      </c>
      <c r="F27" s="49">
        <v>2</v>
      </c>
      <c r="G27" s="52" t="s">
        <v>47</v>
      </c>
      <c r="H27" s="52" t="s">
        <v>1</v>
      </c>
      <c r="I27" s="45">
        <f t="shared" si="0"/>
        <v>277.09125905568123</v>
      </c>
      <c r="J27" s="104"/>
      <c r="K27" s="39">
        <f t="shared" si="1"/>
      </c>
      <c r="L27" s="40">
        <f t="shared" si="2"/>
        <v>0</v>
      </c>
      <c r="M27" s="105"/>
      <c r="N27" s="16">
        <f t="shared" si="3"/>
      </c>
      <c r="O27" s="30">
        <f t="shared" si="4"/>
        <v>0</v>
      </c>
      <c r="P27" s="104"/>
      <c r="Q27" s="39">
        <f t="shared" si="5"/>
      </c>
      <c r="R27" s="40">
        <f t="shared" si="6"/>
        <v>0</v>
      </c>
      <c r="S27" s="105">
        <v>6</v>
      </c>
      <c r="T27" s="16">
        <f t="shared" si="7"/>
      </c>
      <c r="U27" s="30">
        <f t="shared" si="8"/>
        <v>277.09125905568123</v>
      </c>
      <c r="V27" s="104"/>
      <c r="W27" s="39">
        <f t="shared" si="9"/>
      </c>
      <c r="X27" s="40">
        <f t="shared" si="10"/>
        <v>0</v>
      </c>
      <c r="Y27" s="71"/>
      <c r="Z27" s="16">
        <f t="shared" si="11"/>
      </c>
      <c r="AA27" s="30">
        <f t="shared" si="12"/>
        <v>0</v>
      </c>
      <c r="AB27" s="104"/>
      <c r="AC27" s="39">
        <f t="shared" si="13"/>
      </c>
      <c r="AD27" s="40">
        <f t="shared" si="14"/>
        <v>0</v>
      </c>
      <c r="AE27" s="105"/>
      <c r="AF27" s="16">
        <f t="shared" si="15"/>
      </c>
      <c r="AG27" s="30">
        <f t="shared" si="16"/>
        <v>0</v>
      </c>
      <c r="AH27" s="104"/>
      <c r="AI27" s="39">
        <f t="shared" si="17"/>
      </c>
      <c r="AJ27" s="40">
        <f t="shared" si="18"/>
        <v>0</v>
      </c>
      <c r="AK27" s="105"/>
      <c r="AL27" s="16">
        <f t="shared" si="19"/>
      </c>
      <c r="AM27" s="30">
        <f t="shared" si="20"/>
        <v>0</v>
      </c>
      <c r="AN27" s="104"/>
      <c r="AO27" s="39">
        <f t="shared" si="21"/>
      </c>
      <c r="AP27" s="40">
        <f t="shared" si="22"/>
        <v>0</v>
      </c>
      <c r="AQ27" s="105"/>
      <c r="AR27" s="16">
        <f t="shared" si="23"/>
      </c>
      <c r="AS27" s="30">
        <f t="shared" si="24"/>
        <v>0</v>
      </c>
      <c r="AT27" s="104"/>
      <c r="AU27" s="39">
        <f t="shared" si="25"/>
      </c>
      <c r="AV27" s="40">
        <f t="shared" si="26"/>
        <v>0</v>
      </c>
      <c r="AW27" s="105"/>
      <c r="AX27" s="16">
        <f t="shared" si="27"/>
      </c>
      <c r="AY27" s="30">
        <f t="shared" si="28"/>
        <v>0</v>
      </c>
      <c r="AZ27" s="104"/>
      <c r="BA27" s="39">
        <f t="shared" si="29"/>
      </c>
      <c r="BB27" s="40">
        <f t="shared" si="30"/>
        <v>0</v>
      </c>
      <c r="BC27" s="105"/>
      <c r="BD27" s="16">
        <f t="shared" si="31"/>
      </c>
      <c r="BE27" s="30">
        <f t="shared" si="32"/>
        <v>0</v>
      </c>
      <c r="BF27" s="104"/>
      <c r="BG27" s="39">
        <f t="shared" si="33"/>
      </c>
      <c r="BH27" s="40">
        <f t="shared" si="34"/>
        <v>0</v>
      </c>
      <c r="BI27" s="105"/>
      <c r="BJ27" s="16">
        <f t="shared" si="35"/>
      </c>
      <c r="BK27" s="30">
        <f t="shared" si="36"/>
        <v>0</v>
      </c>
      <c r="BL27" s="104"/>
      <c r="BM27" s="39">
        <f t="shared" si="37"/>
      </c>
      <c r="BN27" s="40">
        <f t="shared" si="38"/>
        <v>0</v>
      </c>
      <c r="BO27" s="105"/>
      <c r="BP27" s="16">
        <f t="shared" si="39"/>
      </c>
      <c r="BQ27" s="30">
        <f t="shared" si="40"/>
        <v>0</v>
      </c>
      <c r="BR27" s="29">
        <f t="shared" si="41"/>
        <v>277.09125905568123</v>
      </c>
      <c r="BS27" s="32">
        <f t="shared" si="42"/>
        <v>277.09125905568123</v>
      </c>
      <c r="BT27" s="16">
        <f t="shared" si="43"/>
      </c>
      <c r="BU27" s="30">
        <f t="shared" si="44"/>
        <v>0</v>
      </c>
      <c r="BV27" s="33">
        <f t="shared" si="45"/>
        <v>277.09125905568123</v>
      </c>
      <c r="BW27" s="27">
        <f t="shared" si="46"/>
        <v>0</v>
      </c>
      <c r="BX27" s="27">
        <f t="shared" si="47"/>
        <v>0</v>
      </c>
      <c r="BY27" s="27">
        <f t="shared" si="48"/>
        <v>0</v>
      </c>
      <c r="BZ27" s="27">
        <f t="shared" si="49"/>
        <v>277.09125905568123</v>
      </c>
      <c r="CA27" s="27">
        <f t="shared" si="50"/>
        <v>0</v>
      </c>
      <c r="CB27" s="27">
        <f t="shared" si="51"/>
        <v>0</v>
      </c>
      <c r="CC27" s="27">
        <f t="shared" si="52"/>
        <v>0</v>
      </c>
      <c r="CD27" s="27">
        <f t="shared" si="53"/>
        <v>0</v>
      </c>
      <c r="CE27" s="27">
        <f t="shared" si="54"/>
        <v>0</v>
      </c>
      <c r="CF27" s="27">
        <f t="shared" si="55"/>
        <v>0</v>
      </c>
      <c r="CG27" s="27">
        <f t="shared" si="56"/>
        <v>0</v>
      </c>
      <c r="CH27" s="27">
        <f t="shared" si="57"/>
        <v>0</v>
      </c>
      <c r="CI27" s="27">
        <f t="shared" si="58"/>
        <v>0</v>
      </c>
      <c r="CJ27" s="27">
        <f t="shared" si="59"/>
        <v>0</v>
      </c>
      <c r="CK27" s="27">
        <f t="shared" si="60"/>
        <v>0</v>
      </c>
      <c r="CL27" s="27">
        <f t="shared" si="61"/>
        <v>0</v>
      </c>
      <c r="CM27" s="27">
        <f t="shared" si="62"/>
        <v>0</v>
      </c>
      <c r="CN27" s="27">
        <f t="shared" si="63"/>
        <v>0</v>
      </c>
      <c r="CO27" s="27">
        <f t="shared" si="64"/>
        <v>0</v>
      </c>
      <c r="CP27" s="27">
        <f t="shared" si="65"/>
        <v>0</v>
      </c>
      <c r="CQ27" s="27">
        <f t="shared" si="66"/>
        <v>277.09125905568123</v>
      </c>
      <c r="CR27" s="34"/>
      <c r="CS27" s="64">
        <f t="shared" si="67"/>
        <v>0</v>
      </c>
      <c r="CT27" s="64">
        <f t="shared" si="68"/>
        <v>0</v>
      </c>
      <c r="CU27" s="64">
        <f t="shared" si="69"/>
        <v>0</v>
      </c>
      <c r="CV27" s="64">
        <f t="shared" si="70"/>
        <v>0</v>
      </c>
      <c r="CW27" s="64">
        <f t="shared" si="71"/>
        <v>0</v>
      </c>
      <c r="CX27" s="64">
        <f t="shared" si="72"/>
        <v>0</v>
      </c>
      <c r="CY27" s="64">
        <f t="shared" si="73"/>
        <v>277.09125905568123</v>
      </c>
      <c r="CZ27" s="64">
        <f t="shared" si="74"/>
        <v>0</v>
      </c>
      <c r="DA27" s="1"/>
      <c r="DB27" s="2">
        <f t="shared" si="75"/>
        <v>277.09125905568123</v>
      </c>
      <c r="DC27" s="94">
        <f t="shared" si="76"/>
      </c>
      <c r="DD27" s="94">
        <f t="shared" si="77"/>
        <v>277.09125905568123</v>
      </c>
      <c r="DE27" s="94">
        <f t="shared" si="78"/>
      </c>
      <c r="DF27" s="94">
        <f t="shared" si="79"/>
      </c>
      <c r="DG27" s="65">
        <f t="shared" si="80"/>
        <v>1</v>
      </c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</row>
    <row r="28" spans="1:219" s="3" customFormat="1" ht="12.75" customHeight="1">
      <c r="A28" s="26">
        <f>MAX(A$4:A27)+1</f>
        <v>22</v>
      </c>
      <c r="B28" s="16" t="s">
        <v>70</v>
      </c>
      <c r="C28" s="52" t="s">
        <v>16</v>
      </c>
      <c r="D28" s="49">
        <v>1</v>
      </c>
      <c r="E28" s="52" t="s">
        <v>7</v>
      </c>
      <c r="F28" s="49">
        <v>1</v>
      </c>
      <c r="G28" s="52" t="s">
        <v>47</v>
      </c>
      <c r="H28" s="52" t="s">
        <v>1</v>
      </c>
      <c r="I28" s="45">
        <f t="shared" si="0"/>
        <v>247.4835025923291</v>
      </c>
      <c r="J28" s="104">
        <v>22</v>
      </c>
      <c r="K28" s="39">
        <f t="shared" si="1"/>
        <v>1</v>
      </c>
      <c r="L28" s="40">
        <f t="shared" si="2"/>
        <v>235.6985738974563</v>
      </c>
      <c r="M28" s="105"/>
      <c r="N28" s="16">
        <f t="shared" si="3"/>
      </c>
      <c r="O28" s="30">
        <f t="shared" si="4"/>
        <v>0</v>
      </c>
      <c r="P28" s="104"/>
      <c r="Q28" s="39">
        <f t="shared" si="5"/>
      </c>
      <c r="R28" s="40">
        <f t="shared" si="6"/>
        <v>0</v>
      </c>
      <c r="S28" s="105"/>
      <c r="T28" s="16">
        <f t="shared" si="7"/>
      </c>
      <c r="U28" s="30">
        <f t="shared" si="8"/>
        <v>0</v>
      </c>
      <c r="V28" s="104"/>
      <c r="W28" s="39">
        <f t="shared" si="9"/>
      </c>
      <c r="X28" s="40">
        <f t="shared" si="10"/>
        <v>0</v>
      </c>
      <c r="Y28" s="71"/>
      <c r="Z28" s="16">
        <f t="shared" si="11"/>
      </c>
      <c r="AA28" s="30">
        <f t="shared" si="12"/>
        <v>0</v>
      </c>
      <c r="AB28" s="104"/>
      <c r="AC28" s="39">
        <f t="shared" si="13"/>
      </c>
      <c r="AD28" s="40">
        <f t="shared" si="14"/>
        <v>0</v>
      </c>
      <c r="AE28" s="105"/>
      <c r="AF28" s="16">
        <f t="shared" si="15"/>
      </c>
      <c r="AG28" s="30">
        <f t="shared" si="16"/>
        <v>0</v>
      </c>
      <c r="AH28" s="104"/>
      <c r="AI28" s="39">
        <f t="shared" si="17"/>
      </c>
      <c r="AJ28" s="40">
        <f t="shared" si="18"/>
        <v>0</v>
      </c>
      <c r="AK28" s="105"/>
      <c r="AL28" s="16">
        <f t="shared" si="19"/>
      </c>
      <c r="AM28" s="30">
        <f t="shared" si="20"/>
        <v>0</v>
      </c>
      <c r="AN28" s="104"/>
      <c r="AO28" s="39">
        <f t="shared" si="21"/>
      </c>
      <c r="AP28" s="40">
        <f t="shared" si="22"/>
        <v>0</v>
      </c>
      <c r="AQ28" s="105"/>
      <c r="AR28" s="16">
        <f t="shared" si="23"/>
      </c>
      <c r="AS28" s="30">
        <f t="shared" si="24"/>
        <v>0</v>
      </c>
      <c r="AT28" s="104"/>
      <c r="AU28" s="39">
        <f t="shared" si="25"/>
      </c>
      <c r="AV28" s="40">
        <f t="shared" si="26"/>
        <v>0</v>
      </c>
      <c r="AW28" s="105"/>
      <c r="AX28" s="16">
        <f t="shared" si="27"/>
      </c>
      <c r="AY28" s="30">
        <f t="shared" si="28"/>
        <v>0</v>
      </c>
      <c r="AZ28" s="104"/>
      <c r="BA28" s="39">
        <f t="shared" si="29"/>
      </c>
      <c r="BB28" s="40">
        <f t="shared" si="30"/>
        <v>0</v>
      </c>
      <c r="BC28" s="105"/>
      <c r="BD28" s="16">
        <f t="shared" si="31"/>
      </c>
      <c r="BE28" s="30">
        <f t="shared" si="32"/>
        <v>0</v>
      </c>
      <c r="BF28" s="104"/>
      <c r="BG28" s="39">
        <f t="shared" si="33"/>
      </c>
      <c r="BH28" s="40">
        <f t="shared" si="34"/>
        <v>0</v>
      </c>
      <c r="BI28" s="105"/>
      <c r="BJ28" s="16">
        <f t="shared" si="35"/>
      </c>
      <c r="BK28" s="30">
        <f t="shared" si="36"/>
        <v>0</v>
      </c>
      <c r="BL28" s="104"/>
      <c r="BM28" s="39">
        <f t="shared" si="37"/>
      </c>
      <c r="BN28" s="40">
        <f t="shared" si="38"/>
        <v>0</v>
      </c>
      <c r="BO28" s="105"/>
      <c r="BP28" s="16">
        <f t="shared" si="39"/>
      </c>
      <c r="BQ28" s="30">
        <f t="shared" si="40"/>
        <v>0</v>
      </c>
      <c r="BR28" s="29">
        <f t="shared" si="41"/>
        <v>235.6985738974563</v>
      </c>
      <c r="BS28" s="32">
        <f t="shared" si="42"/>
        <v>235.6985738974563</v>
      </c>
      <c r="BT28" s="16" t="str">
        <f t="shared" si="43"/>
        <v>*</v>
      </c>
      <c r="BU28" s="30">
        <f t="shared" si="44"/>
        <v>11.784928694872816</v>
      </c>
      <c r="BV28" s="33">
        <f t="shared" si="45"/>
        <v>247.4835025923291</v>
      </c>
      <c r="BW28" s="27">
        <f t="shared" si="46"/>
        <v>235.6985738974563</v>
      </c>
      <c r="BX28" s="27">
        <f t="shared" si="47"/>
        <v>0</v>
      </c>
      <c r="BY28" s="27">
        <f t="shared" si="48"/>
        <v>0</v>
      </c>
      <c r="BZ28" s="27">
        <f t="shared" si="49"/>
        <v>0</v>
      </c>
      <c r="CA28" s="27">
        <f t="shared" si="50"/>
        <v>0</v>
      </c>
      <c r="CB28" s="27">
        <f t="shared" si="51"/>
        <v>0</v>
      </c>
      <c r="CC28" s="27">
        <f t="shared" si="52"/>
        <v>0</v>
      </c>
      <c r="CD28" s="27">
        <f t="shared" si="53"/>
        <v>0</v>
      </c>
      <c r="CE28" s="27">
        <f t="shared" si="54"/>
        <v>0</v>
      </c>
      <c r="CF28" s="27">
        <f t="shared" si="55"/>
        <v>0</v>
      </c>
      <c r="CG28" s="27">
        <f t="shared" si="56"/>
        <v>0</v>
      </c>
      <c r="CH28" s="27">
        <f t="shared" si="57"/>
        <v>0</v>
      </c>
      <c r="CI28" s="27">
        <f t="shared" si="58"/>
        <v>0</v>
      </c>
      <c r="CJ28" s="27">
        <f t="shared" si="59"/>
        <v>0</v>
      </c>
      <c r="CK28" s="27">
        <f t="shared" si="60"/>
        <v>0</v>
      </c>
      <c r="CL28" s="27">
        <f t="shared" si="61"/>
        <v>0</v>
      </c>
      <c r="CM28" s="27">
        <f t="shared" si="62"/>
        <v>0</v>
      </c>
      <c r="CN28" s="27">
        <f t="shared" si="63"/>
        <v>0</v>
      </c>
      <c r="CO28" s="27">
        <f t="shared" si="64"/>
        <v>0</v>
      </c>
      <c r="CP28" s="27">
        <f t="shared" si="65"/>
        <v>0</v>
      </c>
      <c r="CQ28" s="27">
        <f t="shared" si="66"/>
        <v>235.6985738974563</v>
      </c>
      <c r="CR28" s="34"/>
      <c r="CS28" s="64">
        <f t="shared" si="67"/>
        <v>0</v>
      </c>
      <c r="CT28" s="64">
        <f t="shared" si="68"/>
        <v>247.4835025923291</v>
      </c>
      <c r="CU28" s="64">
        <f t="shared" si="69"/>
        <v>0</v>
      </c>
      <c r="CV28" s="64">
        <f t="shared" si="70"/>
        <v>0</v>
      </c>
      <c r="CW28" s="64">
        <f t="shared" si="71"/>
        <v>0</v>
      </c>
      <c r="CX28" s="64">
        <f t="shared" si="72"/>
        <v>0</v>
      </c>
      <c r="CY28" s="64">
        <f t="shared" si="73"/>
        <v>0</v>
      </c>
      <c r="CZ28" s="64">
        <f t="shared" si="74"/>
        <v>0</v>
      </c>
      <c r="DA28" s="1"/>
      <c r="DB28" s="2">
        <f t="shared" si="75"/>
        <v>247.4835025923291</v>
      </c>
      <c r="DC28" s="94">
        <f t="shared" si="76"/>
      </c>
      <c r="DD28" s="94">
        <f t="shared" si="77"/>
        <v>247.4835025923291</v>
      </c>
      <c r="DE28" s="94">
        <f t="shared" si="78"/>
      </c>
      <c r="DF28" s="94">
        <f t="shared" si="79"/>
      </c>
      <c r="DG28" s="65">
        <f t="shared" si="80"/>
        <v>1</v>
      </c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</row>
    <row r="29" spans="1:219" s="3" customFormat="1" ht="12.75" customHeight="1">
      <c r="A29" s="26">
        <f>MAX(A$4:A28)+1</f>
        <v>23</v>
      </c>
      <c r="B29" s="60" t="s">
        <v>67</v>
      </c>
      <c r="C29" s="52" t="s">
        <v>53</v>
      </c>
      <c r="D29" s="49">
        <v>1</v>
      </c>
      <c r="E29" s="52" t="s">
        <v>28</v>
      </c>
      <c r="F29" s="49">
        <v>1</v>
      </c>
      <c r="G29" s="52" t="s">
        <v>47</v>
      </c>
      <c r="H29" s="52" t="s">
        <v>1</v>
      </c>
      <c r="I29" s="45">
        <f t="shared" si="0"/>
        <v>247.128035678238</v>
      </c>
      <c r="J29" s="104"/>
      <c r="K29" s="39">
        <f t="shared" si="1"/>
      </c>
      <c r="L29" s="40">
        <f t="shared" si="2"/>
        <v>0</v>
      </c>
      <c r="M29" s="105">
        <v>5</v>
      </c>
      <c r="N29" s="16">
        <f t="shared" si="3"/>
      </c>
      <c r="O29" s="30">
        <f t="shared" si="4"/>
        <v>247.128035678238</v>
      </c>
      <c r="P29" s="104"/>
      <c r="Q29" s="39">
        <f t="shared" si="5"/>
      </c>
      <c r="R29" s="40">
        <f t="shared" si="6"/>
        <v>0</v>
      </c>
      <c r="S29" s="105"/>
      <c r="T29" s="16">
        <f t="shared" si="7"/>
      </c>
      <c r="U29" s="30">
        <f t="shared" si="8"/>
        <v>0</v>
      </c>
      <c r="V29" s="104"/>
      <c r="W29" s="39">
        <f t="shared" si="9"/>
      </c>
      <c r="X29" s="40">
        <f t="shared" si="10"/>
        <v>0</v>
      </c>
      <c r="Y29" s="71"/>
      <c r="Z29" s="16">
        <f t="shared" si="11"/>
      </c>
      <c r="AA29" s="30">
        <f t="shared" si="12"/>
        <v>0</v>
      </c>
      <c r="AB29" s="104"/>
      <c r="AC29" s="39">
        <f t="shared" si="13"/>
      </c>
      <c r="AD29" s="40">
        <f t="shared" si="14"/>
        <v>0</v>
      </c>
      <c r="AE29" s="105"/>
      <c r="AF29" s="16">
        <f t="shared" si="15"/>
      </c>
      <c r="AG29" s="30">
        <f t="shared" si="16"/>
        <v>0</v>
      </c>
      <c r="AH29" s="104"/>
      <c r="AI29" s="39">
        <f t="shared" si="17"/>
      </c>
      <c r="AJ29" s="40">
        <f t="shared" si="18"/>
        <v>0</v>
      </c>
      <c r="AK29" s="105"/>
      <c r="AL29" s="16">
        <f t="shared" si="19"/>
      </c>
      <c r="AM29" s="30">
        <f t="shared" si="20"/>
        <v>0</v>
      </c>
      <c r="AN29" s="104"/>
      <c r="AO29" s="39">
        <f t="shared" si="21"/>
      </c>
      <c r="AP29" s="40">
        <f t="shared" si="22"/>
        <v>0</v>
      </c>
      <c r="AQ29" s="105"/>
      <c r="AR29" s="16">
        <f t="shared" si="23"/>
      </c>
      <c r="AS29" s="30">
        <f t="shared" si="24"/>
        <v>0</v>
      </c>
      <c r="AT29" s="104"/>
      <c r="AU29" s="39">
        <f t="shared" si="25"/>
      </c>
      <c r="AV29" s="40">
        <f t="shared" si="26"/>
        <v>0</v>
      </c>
      <c r="AW29" s="105"/>
      <c r="AX29" s="16">
        <f t="shared" si="27"/>
      </c>
      <c r="AY29" s="30">
        <f t="shared" si="28"/>
        <v>0</v>
      </c>
      <c r="AZ29" s="104"/>
      <c r="BA29" s="39">
        <f t="shared" si="29"/>
      </c>
      <c r="BB29" s="40">
        <f t="shared" si="30"/>
        <v>0</v>
      </c>
      <c r="BC29" s="105"/>
      <c r="BD29" s="16">
        <f t="shared" si="31"/>
      </c>
      <c r="BE29" s="30">
        <f t="shared" si="32"/>
        <v>0</v>
      </c>
      <c r="BF29" s="104"/>
      <c r="BG29" s="39">
        <f t="shared" si="33"/>
      </c>
      <c r="BH29" s="40">
        <f t="shared" si="34"/>
        <v>0</v>
      </c>
      <c r="BI29" s="105"/>
      <c r="BJ29" s="16">
        <f t="shared" si="35"/>
      </c>
      <c r="BK29" s="30">
        <f t="shared" si="36"/>
        <v>0</v>
      </c>
      <c r="BL29" s="104"/>
      <c r="BM29" s="39">
        <f t="shared" si="37"/>
      </c>
      <c r="BN29" s="40">
        <f t="shared" si="38"/>
        <v>0</v>
      </c>
      <c r="BO29" s="105"/>
      <c r="BP29" s="16">
        <f t="shared" si="39"/>
      </c>
      <c r="BQ29" s="30">
        <f t="shared" si="40"/>
        <v>0</v>
      </c>
      <c r="BR29" s="29">
        <f t="shared" si="41"/>
        <v>247.128035678238</v>
      </c>
      <c r="BS29" s="32">
        <f t="shared" si="42"/>
        <v>247.128035678238</v>
      </c>
      <c r="BT29" s="16">
        <f t="shared" si="43"/>
      </c>
      <c r="BU29" s="30">
        <f t="shared" si="44"/>
        <v>0</v>
      </c>
      <c r="BV29" s="33">
        <f t="shared" si="45"/>
        <v>247.128035678238</v>
      </c>
      <c r="BW29" s="27">
        <f t="shared" si="46"/>
        <v>0</v>
      </c>
      <c r="BX29" s="27">
        <f t="shared" si="47"/>
        <v>247.128035678238</v>
      </c>
      <c r="BY29" s="27">
        <f t="shared" si="48"/>
        <v>0</v>
      </c>
      <c r="BZ29" s="27">
        <f t="shared" si="49"/>
        <v>0</v>
      </c>
      <c r="CA29" s="27">
        <f t="shared" si="50"/>
        <v>0</v>
      </c>
      <c r="CB29" s="27">
        <f t="shared" si="51"/>
        <v>0</v>
      </c>
      <c r="CC29" s="27">
        <f t="shared" si="52"/>
        <v>0</v>
      </c>
      <c r="CD29" s="27">
        <f t="shared" si="53"/>
        <v>0</v>
      </c>
      <c r="CE29" s="27">
        <f t="shared" si="54"/>
        <v>0</v>
      </c>
      <c r="CF29" s="27">
        <f t="shared" si="55"/>
        <v>0</v>
      </c>
      <c r="CG29" s="27">
        <f t="shared" si="56"/>
        <v>0</v>
      </c>
      <c r="CH29" s="27">
        <f t="shared" si="57"/>
        <v>0</v>
      </c>
      <c r="CI29" s="27">
        <f t="shared" si="58"/>
        <v>0</v>
      </c>
      <c r="CJ29" s="27">
        <f t="shared" si="59"/>
        <v>0</v>
      </c>
      <c r="CK29" s="27">
        <f t="shared" si="60"/>
        <v>0</v>
      </c>
      <c r="CL29" s="27">
        <f t="shared" si="61"/>
        <v>0</v>
      </c>
      <c r="CM29" s="27">
        <f t="shared" si="62"/>
        <v>0</v>
      </c>
      <c r="CN29" s="27">
        <f t="shared" si="63"/>
        <v>0</v>
      </c>
      <c r="CO29" s="27">
        <f t="shared" si="64"/>
        <v>0</v>
      </c>
      <c r="CP29" s="27">
        <f t="shared" si="65"/>
        <v>0</v>
      </c>
      <c r="CQ29" s="27">
        <f t="shared" si="66"/>
        <v>247.128035678238</v>
      </c>
      <c r="CR29" s="34"/>
      <c r="CS29" s="64">
        <f t="shared" si="67"/>
        <v>0</v>
      </c>
      <c r="CT29" s="64">
        <f t="shared" si="68"/>
        <v>0</v>
      </c>
      <c r="CU29" s="64">
        <f t="shared" si="69"/>
        <v>0</v>
      </c>
      <c r="CV29" s="64">
        <f t="shared" si="70"/>
        <v>0</v>
      </c>
      <c r="CW29" s="64">
        <f t="shared" si="71"/>
        <v>0</v>
      </c>
      <c r="CX29" s="64">
        <f t="shared" si="72"/>
        <v>0</v>
      </c>
      <c r="CY29" s="64">
        <f t="shared" si="73"/>
        <v>0</v>
      </c>
      <c r="CZ29" s="64">
        <f t="shared" si="74"/>
        <v>247.128035678238</v>
      </c>
      <c r="DA29" s="1"/>
      <c r="DB29" s="2">
        <f t="shared" si="75"/>
        <v>247.128035678238</v>
      </c>
      <c r="DC29" s="94">
        <f t="shared" si="76"/>
      </c>
      <c r="DD29" s="94">
        <f t="shared" si="77"/>
        <v>247.128035678238</v>
      </c>
      <c r="DE29" s="94">
        <f t="shared" si="78"/>
      </c>
      <c r="DF29" s="94">
        <f t="shared" si="79"/>
      </c>
      <c r="DG29" s="65">
        <f t="shared" si="80"/>
        <v>1</v>
      </c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</row>
    <row r="30" spans="1:219" s="3" customFormat="1" ht="12.75" customHeight="1">
      <c r="A30" s="26">
        <f>MAX(A$4:A29)+1</f>
        <v>24</v>
      </c>
      <c r="B30" s="60" t="s">
        <v>78</v>
      </c>
      <c r="C30" s="52" t="s">
        <v>62</v>
      </c>
      <c r="D30" s="49">
        <v>1</v>
      </c>
      <c r="E30" s="52" t="s">
        <v>4</v>
      </c>
      <c r="F30" s="49">
        <v>2</v>
      </c>
      <c r="G30" s="52" t="s">
        <v>47</v>
      </c>
      <c r="H30" s="52" t="s">
        <v>1</v>
      </c>
      <c r="I30" s="45">
        <f t="shared" si="0"/>
        <v>210.144469425068</v>
      </c>
      <c r="J30" s="104"/>
      <c r="K30" s="39">
        <f t="shared" si="1"/>
      </c>
      <c r="L30" s="40">
        <f t="shared" si="2"/>
        <v>0</v>
      </c>
      <c r="M30" s="105"/>
      <c r="N30" s="16">
        <f t="shared" si="3"/>
      </c>
      <c r="O30" s="30">
        <f t="shared" si="4"/>
        <v>0</v>
      </c>
      <c r="P30" s="104"/>
      <c r="Q30" s="39">
        <f t="shared" si="5"/>
      </c>
      <c r="R30" s="40">
        <f t="shared" si="6"/>
        <v>0</v>
      </c>
      <c r="S30" s="105">
        <v>7</v>
      </c>
      <c r="T30" s="16">
        <f t="shared" si="7"/>
      </c>
      <c r="U30" s="30">
        <f t="shared" si="8"/>
        <v>210.144469425068</v>
      </c>
      <c r="V30" s="104"/>
      <c r="W30" s="39">
        <f t="shared" si="9"/>
      </c>
      <c r="X30" s="40">
        <f t="shared" si="10"/>
        <v>0</v>
      </c>
      <c r="Y30" s="71"/>
      <c r="Z30" s="16">
        <f t="shared" si="11"/>
      </c>
      <c r="AA30" s="30">
        <f t="shared" si="12"/>
        <v>0</v>
      </c>
      <c r="AB30" s="104"/>
      <c r="AC30" s="39">
        <f t="shared" si="13"/>
      </c>
      <c r="AD30" s="40">
        <f t="shared" si="14"/>
        <v>0</v>
      </c>
      <c r="AE30" s="105"/>
      <c r="AF30" s="16">
        <f t="shared" si="15"/>
      </c>
      <c r="AG30" s="30">
        <f t="shared" si="16"/>
        <v>0</v>
      </c>
      <c r="AH30" s="104"/>
      <c r="AI30" s="39">
        <f t="shared" si="17"/>
      </c>
      <c r="AJ30" s="40">
        <f t="shared" si="18"/>
        <v>0</v>
      </c>
      <c r="AK30" s="105"/>
      <c r="AL30" s="16">
        <f t="shared" si="19"/>
      </c>
      <c r="AM30" s="30">
        <f t="shared" si="20"/>
        <v>0</v>
      </c>
      <c r="AN30" s="104"/>
      <c r="AO30" s="39">
        <f t="shared" si="21"/>
      </c>
      <c r="AP30" s="40">
        <f t="shared" si="22"/>
        <v>0</v>
      </c>
      <c r="AQ30" s="105"/>
      <c r="AR30" s="16">
        <f t="shared" si="23"/>
      </c>
      <c r="AS30" s="30">
        <f t="shared" si="24"/>
        <v>0</v>
      </c>
      <c r="AT30" s="104"/>
      <c r="AU30" s="39">
        <f t="shared" si="25"/>
      </c>
      <c r="AV30" s="40">
        <f t="shared" si="26"/>
        <v>0</v>
      </c>
      <c r="AW30" s="105"/>
      <c r="AX30" s="16">
        <f t="shared" si="27"/>
      </c>
      <c r="AY30" s="30">
        <f t="shared" si="28"/>
        <v>0</v>
      </c>
      <c r="AZ30" s="104"/>
      <c r="BA30" s="39">
        <f t="shared" si="29"/>
      </c>
      <c r="BB30" s="40">
        <f t="shared" si="30"/>
        <v>0</v>
      </c>
      <c r="BC30" s="105"/>
      <c r="BD30" s="16">
        <f t="shared" si="31"/>
      </c>
      <c r="BE30" s="30">
        <f t="shared" si="32"/>
        <v>0</v>
      </c>
      <c r="BF30" s="104"/>
      <c r="BG30" s="39">
        <f t="shared" si="33"/>
      </c>
      <c r="BH30" s="40">
        <f t="shared" si="34"/>
        <v>0</v>
      </c>
      <c r="BI30" s="105"/>
      <c r="BJ30" s="16">
        <f t="shared" si="35"/>
      </c>
      <c r="BK30" s="30">
        <f t="shared" si="36"/>
        <v>0</v>
      </c>
      <c r="BL30" s="104"/>
      <c r="BM30" s="39">
        <f t="shared" si="37"/>
      </c>
      <c r="BN30" s="40">
        <f t="shared" si="38"/>
        <v>0</v>
      </c>
      <c r="BO30" s="105"/>
      <c r="BP30" s="16">
        <f t="shared" si="39"/>
      </c>
      <c r="BQ30" s="30">
        <f t="shared" si="40"/>
        <v>0</v>
      </c>
      <c r="BR30" s="29">
        <f t="shared" si="41"/>
        <v>210.144469425068</v>
      </c>
      <c r="BS30" s="32">
        <f t="shared" si="42"/>
        <v>210.144469425068</v>
      </c>
      <c r="BT30" s="16">
        <f t="shared" si="43"/>
      </c>
      <c r="BU30" s="30">
        <f t="shared" si="44"/>
        <v>0</v>
      </c>
      <c r="BV30" s="33">
        <f t="shared" si="45"/>
        <v>210.144469425068</v>
      </c>
      <c r="BW30" s="27">
        <f t="shared" si="46"/>
        <v>0</v>
      </c>
      <c r="BX30" s="27">
        <f t="shared" si="47"/>
        <v>0</v>
      </c>
      <c r="BY30" s="27">
        <f t="shared" si="48"/>
        <v>0</v>
      </c>
      <c r="BZ30" s="27">
        <f t="shared" si="49"/>
        <v>210.144469425068</v>
      </c>
      <c r="CA30" s="27">
        <f t="shared" si="50"/>
        <v>0</v>
      </c>
      <c r="CB30" s="27">
        <f t="shared" si="51"/>
        <v>0</v>
      </c>
      <c r="CC30" s="27">
        <f t="shared" si="52"/>
        <v>0</v>
      </c>
      <c r="CD30" s="27">
        <f t="shared" si="53"/>
        <v>0</v>
      </c>
      <c r="CE30" s="27">
        <f t="shared" si="54"/>
        <v>0</v>
      </c>
      <c r="CF30" s="27">
        <f t="shared" si="55"/>
        <v>0</v>
      </c>
      <c r="CG30" s="27">
        <f t="shared" si="56"/>
        <v>0</v>
      </c>
      <c r="CH30" s="27">
        <f t="shared" si="57"/>
        <v>0</v>
      </c>
      <c r="CI30" s="27">
        <f t="shared" si="58"/>
        <v>0</v>
      </c>
      <c r="CJ30" s="27">
        <f t="shared" si="59"/>
        <v>0</v>
      </c>
      <c r="CK30" s="27">
        <f t="shared" si="60"/>
        <v>0</v>
      </c>
      <c r="CL30" s="27">
        <f t="shared" si="61"/>
        <v>0</v>
      </c>
      <c r="CM30" s="27">
        <f t="shared" si="62"/>
        <v>0</v>
      </c>
      <c r="CN30" s="27">
        <f t="shared" si="63"/>
        <v>0</v>
      </c>
      <c r="CO30" s="27">
        <f t="shared" si="64"/>
        <v>0</v>
      </c>
      <c r="CP30" s="27">
        <f t="shared" si="65"/>
        <v>0</v>
      </c>
      <c r="CQ30" s="27">
        <f t="shared" si="66"/>
        <v>210.144469425068</v>
      </c>
      <c r="CR30" s="34"/>
      <c r="CS30" s="64">
        <f t="shared" si="67"/>
        <v>0</v>
      </c>
      <c r="CT30" s="64">
        <f t="shared" si="68"/>
        <v>0</v>
      </c>
      <c r="CU30" s="64">
        <f t="shared" si="69"/>
        <v>0</v>
      </c>
      <c r="CV30" s="64">
        <f t="shared" si="70"/>
        <v>0</v>
      </c>
      <c r="CW30" s="64">
        <f t="shared" si="71"/>
        <v>0</v>
      </c>
      <c r="CX30" s="64">
        <f t="shared" si="72"/>
        <v>0</v>
      </c>
      <c r="CY30" s="64">
        <f t="shared" si="73"/>
        <v>210.144469425068</v>
      </c>
      <c r="CZ30" s="64">
        <f t="shared" si="74"/>
        <v>0</v>
      </c>
      <c r="DA30" s="1"/>
      <c r="DB30" s="2">
        <f t="shared" si="75"/>
        <v>210.144469425068</v>
      </c>
      <c r="DC30" s="94">
        <f t="shared" si="76"/>
      </c>
      <c r="DD30" s="94">
        <f t="shared" si="77"/>
        <v>210.144469425068</v>
      </c>
      <c r="DE30" s="94">
        <f t="shared" si="78"/>
      </c>
      <c r="DF30" s="94">
        <f t="shared" si="79"/>
      </c>
      <c r="DG30" s="65">
        <f t="shared" si="80"/>
        <v>1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</row>
    <row r="31" spans="1:219" s="3" customFormat="1" ht="12.75" customHeight="1">
      <c r="A31" s="26">
        <f>MAX(A$4:A30)+1</f>
        <v>25</v>
      </c>
      <c r="B31" s="16" t="s">
        <v>22</v>
      </c>
      <c r="C31" s="52" t="s">
        <v>21</v>
      </c>
      <c r="D31" s="49">
        <v>1</v>
      </c>
      <c r="E31" s="52" t="s">
        <v>26</v>
      </c>
      <c r="F31" s="49">
        <v>2</v>
      </c>
      <c r="G31" s="52" t="s">
        <v>47</v>
      </c>
      <c r="H31" s="52" t="s">
        <v>1</v>
      </c>
      <c r="I31" s="45">
        <f t="shared" si="0"/>
        <v>207.8055136584593</v>
      </c>
      <c r="J31" s="104">
        <v>24</v>
      </c>
      <c r="K31" s="39">
        <f t="shared" si="1"/>
        <v>1</v>
      </c>
      <c r="L31" s="40">
        <f t="shared" si="2"/>
        <v>197.91001300805647</v>
      </c>
      <c r="M31" s="105"/>
      <c r="N31" s="16">
        <f t="shared" si="3"/>
      </c>
      <c r="O31" s="30">
        <f t="shared" si="4"/>
        <v>0</v>
      </c>
      <c r="P31" s="104"/>
      <c r="Q31" s="39">
        <f t="shared" si="5"/>
      </c>
      <c r="R31" s="40">
        <f t="shared" si="6"/>
        <v>0</v>
      </c>
      <c r="S31" s="105"/>
      <c r="T31" s="16">
        <f t="shared" si="7"/>
      </c>
      <c r="U31" s="30">
        <f t="shared" si="8"/>
        <v>0</v>
      </c>
      <c r="V31" s="104"/>
      <c r="W31" s="39">
        <f t="shared" si="9"/>
      </c>
      <c r="X31" s="40">
        <f t="shared" si="10"/>
        <v>0</v>
      </c>
      <c r="Y31" s="71"/>
      <c r="Z31" s="16">
        <f t="shared" si="11"/>
      </c>
      <c r="AA31" s="30">
        <f t="shared" si="12"/>
        <v>0</v>
      </c>
      <c r="AB31" s="104"/>
      <c r="AC31" s="39">
        <f t="shared" si="13"/>
      </c>
      <c r="AD31" s="40">
        <f t="shared" si="14"/>
        <v>0</v>
      </c>
      <c r="AE31" s="105"/>
      <c r="AF31" s="16">
        <f t="shared" si="15"/>
      </c>
      <c r="AG31" s="30">
        <f t="shared" si="16"/>
        <v>0</v>
      </c>
      <c r="AH31" s="104"/>
      <c r="AI31" s="39">
        <f t="shared" si="17"/>
      </c>
      <c r="AJ31" s="40">
        <f t="shared" si="18"/>
        <v>0</v>
      </c>
      <c r="AK31" s="105"/>
      <c r="AL31" s="16">
        <f t="shared" si="19"/>
      </c>
      <c r="AM31" s="30">
        <f t="shared" si="20"/>
        <v>0</v>
      </c>
      <c r="AN31" s="104"/>
      <c r="AO31" s="39">
        <f t="shared" si="21"/>
      </c>
      <c r="AP31" s="40">
        <f t="shared" si="22"/>
        <v>0</v>
      </c>
      <c r="AQ31" s="105"/>
      <c r="AR31" s="16">
        <f t="shared" si="23"/>
      </c>
      <c r="AS31" s="30">
        <f t="shared" si="24"/>
        <v>0</v>
      </c>
      <c r="AT31" s="104"/>
      <c r="AU31" s="39">
        <f t="shared" si="25"/>
      </c>
      <c r="AV31" s="40">
        <f t="shared" si="26"/>
        <v>0</v>
      </c>
      <c r="AW31" s="105"/>
      <c r="AX31" s="16">
        <f t="shared" si="27"/>
      </c>
      <c r="AY31" s="30">
        <f t="shared" si="28"/>
        <v>0</v>
      </c>
      <c r="AZ31" s="104"/>
      <c r="BA31" s="39">
        <f t="shared" si="29"/>
      </c>
      <c r="BB31" s="40">
        <f t="shared" si="30"/>
        <v>0</v>
      </c>
      <c r="BC31" s="105"/>
      <c r="BD31" s="16">
        <f t="shared" si="31"/>
      </c>
      <c r="BE31" s="30">
        <f t="shared" si="32"/>
        <v>0</v>
      </c>
      <c r="BF31" s="104"/>
      <c r="BG31" s="39">
        <f t="shared" si="33"/>
      </c>
      <c r="BH31" s="40">
        <f t="shared" si="34"/>
        <v>0</v>
      </c>
      <c r="BI31" s="105"/>
      <c r="BJ31" s="16">
        <f t="shared" si="35"/>
      </c>
      <c r="BK31" s="30">
        <f t="shared" si="36"/>
        <v>0</v>
      </c>
      <c r="BL31" s="104"/>
      <c r="BM31" s="39">
        <f t="shared" si="37"/>
      </c>
      <c r="BN31" s="40">
        <f t="shared" si="38"/>
        <v>0</v>
      </c>
      <c r="BO31" s="105"/>
      <c r="BP31" s="16">
        <f t="shared" si="39"/>
      </c>
      <c r="BQ31" s="30">
        <f t="shared" si="40"/>
        <v>0</v>
      </c>
      <c r="BR31" s="29">
        <f t="shared" si="41"/>
        <v>197.91001300805647</v>
      </c>
      <c r="BS31" s="32">
        <f t="shared" si="42"/>
        <v>197.91001300805647</v>
      </c>
      <c r="BT31" s="16" t="str">
        <f t="shared" si="43"/>
        <v>*</v>
      </c>
      <c r="BU31" s="30">
        <f t="shared" si="44"/>
        <v>9.895500650402823</v>
      </c>
      <c r="BV31" s="33">
        <f t="shared" si="45"/>
        <v>207.8055136584593</v>
      </c>
      <c r="BW31" s="27">
        <f t="shared" si="46"/>
        <v>197.91001300805647</v>
      </c>
      <c r="BX31" s="27">
        <f t="shared" si="47"/>
        <v>0</v>
      </c>
      <c r="BY31" s="27">
        <f t="shared" si="48"/>
        <v>0</v>
      </c>
      <c r="BZ31" s="27">
        <f t="shared" si="49"/>
        <v>0</v>
      </c>
      <c r="CA31" s="27">
        <f t="shared" si="50"/>
        <v>0</v>
      </c>
      <c r="CB31" s="27">
        <f t="shared" si="51"/>
        <v>0</v>
      </c>
      <c r="CC31" s="27">
        <f t="shared" si="52"/>
        <v>0</v>
      </c>
      <c r="CD31" s="27">
        <f t="shared" si="53"/>
        <v>0</v>
      </c>
      <c r="CE31" s="27">
        <f t="shared" si="54"/>
        <v>0</v>
      </c>
      <c r="CF31" s="27">
        <f t="shared" si="55"/>
        <v>0</v>
      </c>
      <c r="CG31" s="27">
        <f t="shared" si="56"/>
        <v>0</v>
      </c>
      <c r="CH31" s="27">
        <f t="shared" si="57"/>
        <v>0</v>
      </c>
      <c r="CI31" s="27">
        <f t="shared" si="58"/>
        <v>0</v>
      </c>
      <c r="CJ31" s="27">
        <f t="shared" si="59"/>
        <v>0</v>
      </c>
      <c r="CK31" s="27">
        <f t="shared" si="60"/>
        <v>0</v>
      </c>
      <c r="CL31" s="27">
        <f t="shared" si="61"/>
        <v>0</v>
      </c>
      <c r="CM31" s="27">
        <f t="shared" si="62"/>
        <v>0</v>
      </c>
      <c r="CN31" s="27">
        <f t="shared" si="63"/>
        <v>0</v>
      </c>
      <c r="CO31" s="27">
        <f t="shared" si="64"/>
        <v>0</v>
      </c>
      <c r="CP31" s="27">
        <f t="shared" si="65"/>
        <v>0</v>
      </c>
      <c r="CQ31" s="27">
        <f t="shared" si="66"/>
        <v>197.91001300805647</v>
      </c>
      <c r="CR31" s="34"/>
      <c r="CS31" s="64">
        <f t="shared" si="67"/>
        <v>0</v>
      </c>
      <c r="CT31" s="64">
        <f t="shared" si="68"/>
        <v>0</v>
      </c>
      <c r="CU31" s="64">
        <f t="shared" si="69"/>
        <v>0</v>
      </c>
      <c r="CV31" s="64">
        <f t="shared" si="70"/>
        <v>0</v>
      </c>
      <c r="CW31" s="64">
        <f t="shared" si="71"/>
        <v>0</v>
      </c>
      <c r="CX31" s="64">
        <f t="shared" si="72"/>
        <v>207.8055136584593</v>
      </c>
      <c r="CY31" s="64">
        <f t="shared" si="73"/>
        <v>0</v>
      </c>
      <c r="CZ31" s="64">
        <f t="shared" si="74"/>
        <v>0</v>
      </c>
      <c r="DA31" s="1"/>
      <c r="DB31" s="2">
        <f t="shared" si="75"/>
        <v>207.8055136584593</v>
      </c>
      <c r="DC31" s="94">
        <f t="shared" si="76"/>
      </c>
      <c r="DD31" s="94">
        <f t="shared" si="77"/>
        <v>207.8055136584593</v>
      </c>
      <c r="DE31" s="94">
        <f t="shared" si="78"/>
      </c>
      <c r="DF31" s="94">
        <f t="shared" si="79"/>
      </c>
      <c r="DG31" s="65">
        <f t="shared" si="80"/>
        <v>1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</row>
    <row r="32" spans="1:219" s="3" customFormat="1" ht="12.75" customHeight="1">
      <c r="A32" s="26">
        <f>MAX(A$4:A31)+1</f>
        <v>26</v>
      </c>
      <c r="B32" s="60" t="s">
        <v>100</v>
      </c>
      <c r="C32" s="52" t="s">
        <v>99</v>
      </c>
      <c r="D32" s="49">
        <v>1</v>
      </c>
      <c r="E32" s="52" t="s">
        <v>29</v>
      </c>
      <c r="F32" s="49">
        <v>2</v>
      </c>
      <c r="G32" s="52" t="s">
        <v>47</v>
      </c>
      <c r="H32" s="52" t="s">
        <v>1</v>
      </c>
      <c r="I32" s="45">
        <f t="shared" si="0"/>
        <v>201.9999999999999</v>
      </c>
      <c r="J32" s="104"/>
      <c r="K32" s="39">
        <f t="shared" si="1"/>
      </c>
      <c r="L32" s="40">
        <f t="shared" si="2"/>
        <v>0</v>
      </c>
      <c r="M32" s="105"/>
      <c r="N32" s="16">
        <f t="shared" si="3"/>
      </c>
      <c r="O32" s="30">
        <f t="shared" si="4"/>
        <v>0</v>
      </c>
      <c r="P32" s="104">
        <v>6</v>
      </c>
      <c r="Q32" s="39">
        <f t="shared" si="5"/>
      </c>
      <c r="R32" s="40">
        <f t="shared" si="6"/>
        <v>101</v>
      </c>
      <c r="S32" s="105">
        <v>9</v>
      </c>
      <c r="T32" s="16">
        <f t="shared" si="7"/>
      </c>
      <c r="U32" s="30">
        <f t="shared" si="8"/>
        <v>100.99999999999989</v>
      </c>
      <c r="V32" s="104"/>
      <c r="W32" s="39">
        <f t="shared" si="9"/>
      </c>
      <c r="X32" s="40">
        <f t="shared" si="10"/>
        <v>0</v>
      </c>
      <c r="Y32" s="71"/>
      <c r="Z32" s="16">
        <f t="shared" si="11"/>
      </c>
      <c r="AA32" s="30">
        <f t="shared" si="12"/>
        <v>0</v>
      </c>
      <c r="AB32" s="104"/>
      <c r="AC32" s="39">
        <f t="shared" si="13"/>
      </c>
      <c r="AD32" s="40">
        <f t="shared" si="14"/>
        <v>0</v>
      </c>
      <c r="AE32" s="105"/>
      <c r="AF32" s="16">
        <f t="shared" si="15"/>
      </c>
      <c r="AG32" s="30">
        <f t="shared" si="16"/>
        <v>0</v>
      </c>
      <c r="AH32" s="104"/>
      <c r="AI32" s="39">
        <f t="shared" si="17"/>
      </c>
      <c r="AJ32" s="40">
        <f t="shared" si="18"/>
        <v>0</v>
      </c>
      <c r="AK32" s="105"/>
      <c r="AL32" s="16">
        <f t="shared" si="19"/>
      </c>
      <c r="AM32" s="30">
        <f t="shared" si="20"/>
        <v>0</v>
      </c>
      <c r="AN32" s="104"/>
      <c r="AO32" s="39">
        <f t="shared" si="21"/>
      </c>
      <c r="AP32" s="40">
        <f t="shared" si="22"/>
        <v>0</v>
      </c>
      <c r="AQ32" s="105"/>
      <c r="AR32" s="16">
        <f t="shared" si="23"/>
      </c>
      <c r="AS32" s="30">
        <f t="shared" si="24"/>
        <v>0</v>
      </c>
      <c r="AT32" s="104"/>
      <c r="AU32" s="39">
        <f t="shared" si="25"/>
      </c>
      <c r="AV32" s="40">
        <f t="shared" si="26"/>
        <v>0</v>
      </c>
      <c r="AW32" s="105"/>
      <c r="AX32" s="16">
        <f t="shared" si="27"/>
      </c>
      <c r="AY32" s="30">
        <f t="shared" si="28"/>
        <v>0</v>
      </c>
      <c r="AZ32" s="104"/>
      <c r="BA32" s="39">
        <f t="shared" si="29"/>
      </c>
      <c r="BB32" s="40">
        <f t="shared" si="30"/>
        <v>0</v>
      </c>
      <c r="BC32" s="105"/>
      <c r="BD32" s="16">
        <f t="shared" si="31"/>
      </c>
      <c r="BE32" s="30">
        <f t="shared" si="32"/>
        <v>0</v>
      </c>
      <c r="BF32" s="104"/>
      <c r="BG32" s="39">
        <f t="shared" si="33"/>
      </c>
      <c r="BH32" s="40">
        <f t="shared" si="34"/>
        <v>0</v>
      </c>
      <c r="BI32" s="105"/>
      <c r="BJ32" s="16">
        <f t="shared" si="35"/>
      </c>
      <c r="BK32" s="30">
        <f t="shared" si="36"/>
        <v>0</v>
      </c>
      <c r="BL32" s="104"/>
      <c r="BM32" s="39">
        <f t="shared" si="37"/>
      </c>
      <c r="BN32" s="40">
        <f t="shared" si="38"/>
        <v>0</v>
      </c>
      <c r="BO32" s="105"/>
      <c r="BP32" s="16">
        <f t="shared" si="39"/>
      </c>
      <c r="BQ32" s="30">
        <f t="shared" si="40"/>
        <v>0</v>
      </c>
      <c r="BR32" s="29">
        <f t="shared" si="41"/>
        <v>201.9999999999999</v>
      </c>
      <c r="BS32" s="32">
        <f t="shared" si="42"/>
        <v>201.9999999999999</v>
      </c>
      <c r="BT32" s="16">
        <f t="shared" si="43"/>
      </c>
      <c r="BU32" s="30">
        <f t="shared" si="44"/>
        <v>0</v>
      </c>
      <c r="BV32" s="33">
        <f t="shared" si="45"/>
        <v>201.9999999999999</v>
      </c>
      <c r="BW32" s="27">
        <f t="shared" si="46"/>
        <v>0</v>
      </c>
      <c r="BX32" s="27">
        <f t="shared" si="47"/>
        <v>0</v>
      </c>
      <c r="BY32" s="27">
        <f t="shared" si="48"/>
        <v>101</v>
      </c>
      <c r="BZ32" s="27">
        <f t="shared" si="49"/>
        <v>100.99999999999989</v>
      </c>
      <c r="CA32" s="27">
        <f t="shared" si="50"/>
        <v>0</v>
      </c>
      <c r="CB32" s="27">
        <f t="shared" si="51"/>
        <v>0</v>
      </c>
      <c r="CC32" s="27">
        <f t="shared" si="52"/>
        <v>0</v>
      </c>
      <c r="CD32" s="27">
        <f t="shared" si="53"/>
        <v>0</v>
      </c>
      <c r="CE32" s="27">
        <f t="shared" si="54"/>
        <v>0</v>
      </c>
      <c r="CF32" s="27">
        <f t="shared" si="55"/>
        <v>0</v>
      </c>
      <c r="CG32" s="27">
        <f t="shared" si="56"/>
        <v>0</v>
      </c>
      <c r="CH32" s="27">
        <f t="shared" si="57"/>
        <v>0</v>
      </c>
      <c r="CI32" s="27">
        <f t="shared" si="58"/>
        <v>0</v>
      </c>
      <c r="CJ32" s="27">
        <f t="shared" si="59"/>
        <v>0</v>
      </c>
      <c r="CK32" s="27">
        <f t="shared" si="60"/>
        <v>0</v>
      </c>
      <c r="CL32" s="27">
        <f t="shared" si="61"/>
        <v>0</v>
      </c>
      <c r="CM32" s="27">
        <f t="shared" si="62"/>
        <v>0</v>
      </c>
      <c r="CN32" s="27">
        <f t="shared" si="63"/>
        <v>0</v>
      </c>
      <c r="CO32" s="27">
        <f t="shared" si="64"/>
        <v>0</v>
      </c>
      <c r="CP32" s="27">
        <f t="shared" si="65"/>
        <v>0</v>
      </c>
      <c r="CQ32" s="27">
        <f t="shared" si="66"/>
        <v>201.9999999999999</v>
      </c>
      <c r="CR32" s="34"/>
      <c r="CS32" s="64">
        <f t="shared" si="67"/>
        <v>0</v>
      </c>
      <c r="CT32" s="64">
        <f t="shared" si="68"/>
        <v>0</v>
      </c>
      <c r="CU32" s="64">
        <f t="shared" si="69"/>
        <v>0</v>
      </c>
      <c r="CV32" s="64">
        <f t="shared" si="70"/>
        <v>0</v>
      </c>
      <c r="CW32" s="64">
        <f t="shared" si="71"/>
        <v>201.9999999999999</v>
      </c>
      <c r="CX32" s="64">
        <f t="shared" si="72"/>
        <v>0</v>
      </c>
      <c r="CY32" s="64">
        <f t="shared" si="73"/>
        <v>0</v>
      </c>
      <c r="CZ32" s="64">
        <f t="shared" si="74"/>
        <v>0</v>
      </c>
      <c r="DA32" s="1"/>
      <c r="DB32" s="2">
        <f t="shared" si="75"/>
        <v>201.9999999999999</v>
      </c>
      <c r="DC32" s="94">
        <f t="shared" si="76"/>
      </c>
      <c r="DD32" s="94">
        <f t="shared" si="77"/>
        <v>201.9999999999999</v>
      </c>
      <c r="DE32" s="94">
        <f t="shared" si="78"/>
      </c>
      <c r="DF32" s="94">
        <f t="shared" si="79"/>
      </c>
      <c r="DG32" s="65">
        <f t="shared" si="80"/>
        <v>1</v>
      </c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</row>
    <row r="33" spans="1:219" s="3" customFormat="1" ht="12.75" customHeight="1">
      <c r="A33" s="26"/>
      <c r="B33" s="60" t="s">
        <v>89</v>
      </c>
      <c r="C33" s="52" t="s">
        <v>88</v>
      </c>
      <c r="D33" s="49">
        <v>1</v>
      </c>
      <c r="E33" s="52" t="s">
        <v>1</v>
      </c>
      <c r="F33" s="49">
        <v>1</v>
      </c>
      <c r="G33" s="52" t="s">
        <v>47</v>
      </c>
      <c r="H33" s="52"/>
      <c r="I33" s="45">
        <f t="shared" si="0"/>
        <v>167.94678963061324</v>
      </c>
      <c r="J33" s="104"/>
      <c r="K33" s="39">
        <f t="shared" si="1"/>
      </c>
      <c r="L33" s="40">
        <f t="shared" si="2"/>
        <v>0</v>
      </c>
      <c r="M33" s="105">
        <v>6</v>
      </c>
      <c r="N33" s="16">
        <f t="shared" si="3"/>
      </c>
      <c r="O33" s="30">
        <f t="shared" si="4"/>
        <v>167.94678963061324</v>
      </c>
      <c r="P33" s="104"/>
      <c r="Q33" s="39">
        <f t="shared" si="5"/>
      </c>
      <c r="R33" s="40">
        <f t="shared" si="6"/>
        <v>0</v>
      </c>
      <c r="S33" s="105"/>
      <c r="T33" s="16">
        <f t="shared" si="7"/>
      </c>
      <c r="U33" s="30">
        <f t="shared" si="8"/>
        <v>0</v>
      </c>
      <c r="V33" s="104"/>
      <c r="W33" s="39">
        <f t="shared" si="9"/>
      </c>
      <c r="X33" s="40">
        <f t="shared" si="10"/>
        <v>0</v>
      </c>
      <c r="Y33" s="71"/>
      <c r="Z33" s="16">
        <f t="shared" si="11"/>
      </c>
      <c r="AA33" s="30">
        <f t="shared" si="12"/>
        <v>0</v>
      </c>
      <c r="AB33" s="104"/>
      <c r="AC33" s="39">
        <f t="shared" si="13"/>
      </c>
      <c r="AD33" s="40">
        <f t="shared" si="14"/>
        <v>0</v>
      </c>
      <c r="AE33" s="105"/>
      <c r="AF33" s="16">
        <f t="shared" si="15"/>
      </c>
      <c r="AG33" s="30">
        <f t="shared" si="16"/>
        <v>0</v>
      </c>
      <c r="AH33" s="104"/>
      <c r="AI33" s="39">
        <f t="shared" si="17"/>
      </c>
      <c r="AJ33" s="40">
        <f t="shared" si="18"/>
        <v>0</v>
      </c>
      <c r="AK33" s="105"/>
      <c r="AL33" s="16">
        <f t="shared" si="19"/>
      </c>
      <c r="AM33" s="30">
        <f t="shared" si="20"/>
        <v>0</v>
      </c>
      <c r="AN33" s="104"/>
      <c r="AO33" s="39">
        <f t="shared" si="21"/>
      </c>
      <c r="AP33" s="40">
        <f t="shared" si="22"/>
        <v>0</v>
      </c>
      <c r="AQ33" s="105"/>
      <c r="AR33" s="16">
        <f t="shared" si="23"/>
      </c>
      <c r="AS33" s="30">
        <f t="shared" si="24"/>
        <v>0</v>
      </c>
      <c r="AT33" s="104"/>
      <c r="AU33" s="39">
        <f t="shared" si="25"/>
      </c>
      <c r="AV33" s="40">
        <f t="shared" si="26"/>
        <v>0</v>
      </c>
      <c r="AW33" s="105"/>
      <c r="AX33" s="16">
        <f t="shared" si="27"/>
      </c>
      <c r="AY33" s="30">
        <f t="shared" si="28"/>
        <v>0</v>
      </c>
      <c r="AZ33" s="104"/>
      <c r="BA33" s="39">
        <f t="shared" si="29"/>
      </c>
      <c r="BB33" s="40">
        <f t="shared" si="30"/>
        <v>0</v>
      </c>
      <c r="BC33" s="105"/>
      <c r="BD33" s="16">
        <f t="shared" si="31"/>
      </c>
      <c r="BE33" s="30">
        <f t="shared" si="32"/>
        <v>0</v>
      </c>
      <c r="BF33" s="104"/>
      <c r="BG33" s="39">
        <f t="shared" si="33"/>
      </c>
      <c r="BH33" s="40">
        <f t="shared" si="34"/>
        <v>0</v>
      </c>
      <c r="BI33" s="105"/>
      <c r="BJ33" s="16">
        <f t="shared" si="35"/>
      </c>
      <c r="BK33" s="30">
        <f t="shared" si="36"/>
        <v>0</v>
      </c>
      <c r="BL33" s="104"/>
      <c r="BM33" s="39">
        <f t="shared" si="37"/>
      </c>
      <c r="BN33" s="40">
        <f t="shared" si="38"/>
        <v>0</v>
      </c>
      <c r="BO33" s="105"/>
      <c r="BP33" s="16">
        <f t="shared" si="39"/>
      </c>
      <c r="BQ33" s="30">
        <f t="shared" si="40"/>
        <v>0</v>
      </c>
      <c r="BR33" s="29">
        <f t="shared" si="41"/>
        <v>167.94678963061324</v>
      </c>
      <c r="BS33" s="32">
        <f t="shared" si="42"/>
        <v>167.94678963061324</v>
      </c>
      <c r="BT33" s="16">
        <f t="shared" si="43"/>
      </c>
      <c r="BU33" s="30">
        <f t="shared" si="44"/>
        <v>0</v>
      </c>
      <c r="BV33" s="33">
        <f t="shared" si="45"/>
        <v>167.94678963061324</v>
      </c>
      <c r="BW33" s="27">
        <f t="shared" si="46"/>
        <v>0</v>
      </c>
      <c r="BX33" s="27">
        <f t="shared" si="47"/>
        <v>167.94678963061324</v>
      </c>
      <c r="BY33" s="27">
        <f t="shared" si="48"/>
        <v>0</v>
      </c>
      <c r="BZ33" s="27">
        <f t="shared" si="49"/>
        <v>0</v>
      </c>
      <c r="CA33" s="27">
        <f t="shared" si="50"/>
        <v>0</v>
      </c>
      <c r="CB33" s="27">
        <f t="shared" si="51"/>
        <v>0</v>
      </c>
      <c r="CC33" s="27">
        <f t="shared" si="52"/>
        <v>0</v>
      </c>
      <c r="CD33" s="27">
        <f t="shared" si="53"/>
        <v>0</v>
      </c>
      <c r="CE33" s="27">
        <f t="shared" si="54"/>
        <v>0</v>
      </c>
      <c r="CF33" s="27">
        <f t="shared" si="55"/>
        <v>0</v>
      </c>
      <c r="CG33" s="27">
        <f t="shared" si="56"/>
        <v>0</v>
      </c>
      <c r="CH33" s="27">
        <f t="shared" si="57"/>
        <v>0</v>
      </c>
      <c r="CI33" s="27">
        <f t="shared" si="58"/>
        <v>0</v>
      </c>
      <c r="CJ33" s="27">
        <f t="shared" si="59"/>
        <v>0</v>
      </c>
      <c r="CK33" s="27">
        <f t="shared" si="60"/>
        <v>0</v>
      </c>
      <c r="CL33" s="27">
        <f t="shared" si="61"/>
        <v>0</v>
      </c>
      <c r="CM33" s="27">
        <f t="shared" si="62"/>
        <v>0</v>
      </c>
      <c r="CN33" s="27">
        <f t="shared" si="63"/>
        <v>0</v>
      </c>
      <c r="CO33" s="27">
        <f t="shared" si="64"/>
        <v>0</v>
      </c>
      <c r="CP33" s="27">
        <f t="shared" si="65"/>
        <v>0</v>
      </c>
      <c r="CQ33" s="27">
        <f t="shared" si="66"/>
        <v>167.94678963061324</v>
      </c>
      <c r="CR33" s="34"/>
      <c r="CS33" s="64">
        <f t="shared" si="67"/>
        <v>0</v>
      </c>
      <c r="CT33" s="64">
        <f t="shared" si="68"/>
        <v>0</v>
      </c>
      <c r="CU33" s="64">
        <f t="shared" si="69"/>
        <v>0</v>
      </c>
      <c r="CV33" s="64">
        <f t="shared" si="70"/>
        <v>0</v>
      </c>
      <c r="CW33" s="64">
        <f t="shared" si="71"/>
        <v>0</v>
      </c>
      <c r="CX33" s="64">
        <f t="shared" si="72"/>
        <v>0</v>
      </c>
      <c r="CY33" s="64">
        <f t="shared" si="73"/>
        <v>0</v>
      </c>
      <c r="CZ33" s="64">
        <f t="shared" si="74"/>
        <v>0</v>
      </c>
      <c r="DA33" s="1"/>
      <c r="DB33" s="2">
        <f t="shared" si="75"/>
        <v>167.94678963061324</v>
      </c>
      <c r="DC33" s="94">
        <f t="shared" si="76"/>
      </c>
      <c r="DD33" s="94">
        <f t="shared" si="77"/>
        <v>167.94678963061324</v>
      </c>
      <c r="DE33" s="94">
        <f t="shared" si="78"/>
      </c>
      <c r="DF33" s="94">
        <f t="shared" si="79"/>
      </c>
      <c r="DG33" s="65">
        <f t="shared" si="80"/>
        <v>1</v>
      </c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</row>
    <row r="34" spans="1:219" s="3" customFormat="1" ht="12.75" customHeight="1">
      <c r="A34" s="26">
        <f>MAX(A$4:A33)+1</f>
        <v>27</v>
      </c>
      <c r="B34" s="60" t="s">
        <v>51</v>
      </c>
      <c r="C34" s="52" t="s">
        <v>31</v>
      </c>
      <c r="D34" s="49">
        <v>1</v>
      </c>
      <c r="E34" s="52" t="s">
        <v>4</v>
      </c>
      <c r="F34" s="49">
        <v>2</v>
      </c>
      <c r="G34" s="52" t="s">
        <v>47</v>
      </c>
      <c r="H34" s="52" t="s">
        <v>1</v>
      </c>
      <c r="I34" s="45">
        <f t="shared" si="0"/>
        <v>152.15252244738133</v>
      </c>
      <c r="J34" s="104"/>
      <c r="K34" s="39">
        <f t="shared" si="1"/>
      </c>
      <c r="L34" s="40">
        <f t="shared" si="2"/>
        <v>0</v>
      </c>
      <c r="M34" s="105"/>
      <c r="N34" s="16">
        <f t="shared" si="3"/>
      </c>
      <c r="O34" s="30">
        <f t="shared" si="4"/>
        <v>0</v>
      </c>
      <c r="P34" s="104"/>
      <c r="Q34" s="39">
        <f t="shared" si="5"/>
      </c>
      <c r="R34" s="40">
        <f t="shared" si="6"/>
        <v>0</v>
      </c>
      <c r="S34" s="105">
        <v>8</v>
      </c>
      <c r="T34" s="16">
        <f t="shared" si="7"/>
      </c>
      <c r="U34" s="30">
        <f t="shared" si="8"/>
        <v>152.15252244738133</v>
      </c>
      <c r="V34" s="104"/>
      <c r="W34" s="39">
        <f t="shared" si="9"/>
      </c>
      <c r="X34" s="40">
        <f t="shared" si="10"/>
        <v>0</v>
      </c>
      <c r="Y34" s="71"/>
      <c r="Z34" s="16">
        <f t="shared" si="11"/>
      </c>
      <c r="AA34" s="30">
        <f t="shared" si="12"/>
        <v>0</v>
      </c>
      <c r="AB34" s="104"/>
      <c r="AC34" s="39">
        <f t="shared" si="13"/>
      </c>
      <c r="AD34" s="40">
        <f t="shared" si="14"/>
        <v>0</v>
      </c>
      <c r="AE34" s="105"/>
      <c r="AF34" s="16">
        <f t="shared" si="15"/>
      </c>
      <c r="AG34" s="30">
        <f t="shared" si="16"/>
        <v>0</v>
      </c>
      <c r="AH34" s="104"/>
      <c r="AI34" s="39">
        <f t="shared" si="17"/>
      </c>
      <c r="AJ34" s="40">
        <f t="shared" si="18"/>
        <v>0</v>
      </c>
      <c r="AK34" s="105"/>
      <c r="AL34" s="16">
        <f t="shared" si="19"/>
      </c>
      <c r="AM34" s="30">
        <f t="shared" si="20"/>
        <v>0</v>
      </c>
      <c r="AN34" s="104"/>
      <c r="AO34" s="39">
        <f t="shared" si="21"/>
      </c>
      <c r="AP34" s="40">
        <f t="shared" si="22"/>
        <v>0</v>
      </c>
      <c r="AQ34" s="105"/>
      <c r="AR34" s="16">
        <f t="shared" si="23"/>
      </c>
      <c r="AS34" s="30">
        <f t="shared" si="24"/>
        <v>0</v>
      </c>
      <c r="AT34" s="104"/>
      <c r="AU34" s="39">
        <f t="shared" si="25"/>
      </c>
      <c r="AV34" s="40">
        <f t="shared" si="26"/>
        <v>0</v>
      </c>
      <c r="AW34" s="105"/>
      <c r="AX34" s="16">
        <f t="shared" si="27"/>
      </c>
      <c r="AY34" s="30">
        <f t="shared" si="28"/>
        <v>0</v>
      </c>
      <c r="AZ34" s="104"/>
      <c r="BA34" s="39">
        <f t="shared" si="29"/>
      </c>
      <c r="BB34" s="40">
        <f t="shared" si="30"/>
        <v>0</v>
      </c>
      <c r="BC34" s="105"/>
      <c r="BD34" s="16">
        <f t="shared" si="31"/>
      </c>
      <c r="BE34" s="30">
        <f t="shared" si="32"/>
        <v>0</v>
      </c>
      <c r="BF34" s="104"/>
      <c r="BG34" s="39">
        <f t="shared" si="33"/>
      </c>
      <c r="BH34" s="40">
        <f t="shared" si="34"/>
        <v>0</v>
      </c>
      <c r="BI34" s="105"/>
      <c r="BJ34" s="16">
        <f t="shared" si="35"/>
      </c>
      <c r="BK34" s="30">
        <f t="shared" si="36"/>
        <v>0</v>
      </c>
      <c r="BL34" s="104"/>
      <c r="BM34" s="39">
        <f t="shared" si="37"/>
      </c>
      <c r="BN34" s="40">
        <f t="shared" si="38"/>
        <v>0</v>
      </c>
      <c r="BO34" s="105"/>
      <c r="BP34" s="16">
        <f t="shared" si="39"/>
      </c>
      <c r="BQ34" s="30">
        <f t="shared" si="40"/>
        <v>0</v>
      </c>
      <c r="BR34" s="29">
        <f t="shared" si="41"/>
        <v>152.15252244738133</v>
      </c>
      <c r="BS34" s="32">
        <f t="shared" si="42"/>
        <v>152.15252244738133</v>
      </c>
      <c r="BT34" s="16">
        <f t="shared" si="43"/>
      </c>
      <c r="BU34" s="30">
        <f t="shared" si="44"/>
        <v>0</v>
      </c>
      <c r="BV34" s="33">
        <f t="shared" si="45"/>
        <v>152.15252244738133</v>
      </c>
      <c r="BW34" s="27">
        <f t="shared" si="46"/>
        <v>0</v>
      </c>
      <c r="BX34" s="27">
        <f t="shared" si="47"/>
        <v>0</v>
      </c>
      <c r="BY34" s="27">
        <f t="shared" si="48"/>
        <v>0</v>
      </c>
      <c r="BZ34" s="27">
        <f t="shared" si="49"/>
        <v>152.15252244738133</v>
      </c>
      <c r="CA34" s="27">
        <f t="shared" si="50"/>
        <v>0</v>
      </c>
      <c r="CB34" s="27">
        <f t="shared" si="51"/>
        <v>0</v>
      </c>
      <c r="CC34" s="27">
        <f t="shared" si="52"/>
        <v>0</v>
      </c>
      <c r="CD34" s="27">
        <f t="shared" si="53"/>
        <v>0</v>
      </c>
      <c r="CE34" s="27">
        <f t="shared" si="54"/>
        <v>0</v>
      </c>
      <c r="CF34" s="27">
        <f t="shared" si="55"/>
        <v>0</v>
      </c>
      <c r="CG34" s="27">
        <f t="shared" si="56"/>
        <v>0</v>
      </c>
      <c r="CH34" s="27">
        <f t="shared" si="57"/>
        <v>0</v>
      </c>
      <c r="CI34" s="27">
        <f t="shared" si="58"/>
        <v>0</v>
      </c>
      <c r="CJ34" s="27">
        <f t="shared" si="59"/>
        <v>0</v>
      </c>
      <c r="CK34" s="27">
        <f t="shared" si="60"/>
        <v>0</v>
      </c>
      <c r="CL34" s="27">
        <f t="shared" si="61"/>
        <v>0</v>
      </c>
      <c r="CM34" s="27">
        <f t="shared" si="62"/>
        <v>0</v>
      </c>
      <c r="CN34" s="27">
        <f t="shared" si="63"/>
        <v>0</v>
      </c>
      <c r="CO34" s="27">
        <f t="shared" si="64"/>
        <v>0</v>
      </c>
      <c r="CP34" s="27">
        <f t="shared" si="65"/>
        <v>0</v>
      </c>
      <c r="CQ34" s="27">
        <f t="shared" si="66"/>
        <v>152.15252244738133</v>
      </c>
      <c r="CR34" s="34"/>
      <c r="CS34" s="64">
        <f t="shared" si="67"/>
        <v>0</v>
      </c>
      <c r="CT34" s="64">
        <f t="shared" si="68"/>
        <v>0</v>
      </c>
      <c r="CU34" s="64">
        <f t="shared" si="69"/>
        <v>0</v>
      </c>
      <c r="CV34" s="64">
        <f t="shared" si="70"/>
        <v>0</v>
      </c>
      <c r="CW34" s="64">
        <f t="shared" si="71"/>
        <v>0</v>
      </c>
      <c r="CX34" s="64">
        <f t="shared" si="72"/>
        <v>0</v>
      </c>
      <c r="CY34" s="64">
        <f t="shared" si="73"/>
        <v>152.15252244738133</v>
      </c>
      <c r="CZ34" s="64">
        <f t="shared" si="74"/>
        <v>0</v>
      </c>
      <c r="DA34" s="1"/>
      <c r="DB34" s="2">
        <f t="shared" si="75"/>
        <v>152.15252244738133</v>
      </c>
      <c r="DC34" s="94">
        <f t="shared" si="76"/>
      </c>
      <c r="DD34" s="94">
        <f t="shared" si="77"/>
        <v>152.15252244738133</v>
      </c>
      <c r="DE34" s="94">
        <f t="shared" si="78"/>
      </c>
      <c r="DF34" s="94">
        <f t="shared" si="79"/>
      </c>
      <c r="DG34" s="65">
        <f t="shared" si="80"/>
        <v>1</v>
      </c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</row>
    <row r="35" spans="1:219" s="3" customFormat="1" ht="12.75" customHeight="1">
      <c r="A35" s="26">
        <f>MAX(A$4:A34)+1</f>
        <v>28</v>
      </c>
      <c r="B35" s="60" t="s">
        <v>69</v>
      </c>
      <c r="C35" s="52" t="s">
        <v>9</v>
      </c>
      <c r="D35" s="49">
        <v>1</v>
      </c>
      <c r="E35" s="52" t="s">
        <v>7</v>
      </c>
      <c r="F35" s="49">
        <v>1</v>
      </c>
      <c r="G35" s="52" t="s">
        <v>48</v>
      </c>
      <c r="H35" s="52" t="s">
        <v>1</v>
      </c>
      <c r="I35" s="45">
        <f t="shared" si="0"/>
        <v>101</v>
      </c>
      <c r="J35" s="104"/>
      <c r="K35" s="39">
        <f t="shared" si="1"/>
      </c>
      <c r="L35" s="40">
        <f t="shared" si="2"/>
        <v>0</v>
      </c>
      <c r="M35" s="105">
        <v>7</v>
      </c>
      <c r="N35" s="16">
        <f t="shared" si="3"/>
      </c>
      <c r="O35" s="30">
        <f t="shared" si="4"/>
        <v>101</v>
      </c>
      <c r="P35" s="104"/>
      <c r="Q35" s="39">
        <f t="shared" si="5"/>
      </c>
      <c r="R35" s="40">
        <f t="shared" si="6"/>
        <v>0</v>
      </c>
      <c r="S35" s="105"/>
      <c r="T35" s="16">
        <f t="shared" si="7"/>
      </c>
      <c r="U35" s="30">
        <f t="shared" si="8"/>
        <v>0</v>
      </c>
      <c r="V35" s="104"/>
      <c r="W35" s="39">
        <f t="shared" si="9"/>
      </c>
      <c r="X35" s="40">
        <f t="shared" si="10"/>
        <v>0</v>
      </c>
      <c r="Y35" s="71"/>
      <c r="Z35" s="16">
        <f t="shared" si="11"/>
      </c>
      <c r="AA35" s="30">
        <f t="shared" si="12"/>
        <v>0</v>
      </c>
      <c r="AB35" s="104"/>
      <c r="AC35" s="39">
        <f t="shared" si="13"/>
      </c>
      <c r="AD35" s="40">
        <f t="shared" si="14"/>
        <v>0</v>
      </c>
      <c r="AE35" s="105"/>
      <c r="AF35" s="16">
        <f t="shared" si="15"/>
      </c>
      <c r="AG35" s="30">
        <f t="shared" si="16"/>
        <v>0</v>
      </c>
      <c r="AH35" s="104"/>
      <c r="AI35" s="39">
        <f t="shared" si="17"/>
      </c>
      <c r="AJ35" s="40">
        <f t="shared" si="18"/>
        <v>0</v>
      </c>
      <c r="AK35" s="105"/>
      <c r="AL35" s="16">
        <f t="shared" si="19"/>
      </c>
      <c r="AM35" s="30">
        <f t="shared" si="20"/>
        <v>0</v>
      </c>
      <c r="AN35" s="104"/>
      <c r="AO35" s="39">
        <f t="shared" si="21"/>
      </c>
      <c r="AP35" s="40">
        <f t="shared" si="22"/>
        <v>0</v>
      </c>
      <c r="AQ35" s="105"/>
      <c r="AR35" s="16">
        <f t="shared" si="23"/>
      </c>
      <c r="AS35" s="30">
        <f t="shared" si="24"/>
        <v>0</v>
      </c>
      <c r="AT35" s="104"/>
      <c r="AU35" s="39">
        <f t="shared" si="25"/>
      </c>
      <c r="AV35" s="40">
        <f t="shared" si="26"/>
        <v>0</v>
      </c>
      <c r="AW35" s="105"/>
      <c r="AX35" s="16">
        <f t="shared" si="27"/>
      </c>
      <c r="AY35" s="30">
        <f t="shared" si="28"/>
        <v>0</v>
      </c>
      <c r="AZ35" s="104"/>
      <c r="BA35" s="39">
        <f t="shared" si="29"/>
      </c>
      <c r="BB35" s="40">
        <f t="shared" si="30"/>
        <v>0</v>
      </c>
      <c r="BC35" s="105"/>
      <c r="BD35" s="16">
        <f t="shared" si="31"/>
      </c>
      <c r="BE35" s="30">
        <f t="shared" si="32"/>
        <v>0</v>
      </c>
      <c r="BF35" s="104"/>
      <c r="BG35" s="39">
        <f t="shared" si="33"/>
      </c>
      <c r="BH35" s="40">
        <f t="shared" si="34"/>
        <v>0</v>
      </c>
      <c r="BI35" s="105"/>
      <c r="BJ35" s="16">
        <f t="shared" si="35"/>
      </c>
      <c r="BK35" s="30">
        <f t="shared" si="36"/>
        <v>0</v>
      </c>
      <c r="BL35" s="104"/>
      <c r="BM35" s="39">
        <f t="shared" si="37"/>
      </c>
      <c r="BN35" s="40">
        <f t="shared" si="38"/>
        <v>0</v>
      </c>
      <c r="BO35" s="105"/>
      <c r="BP35" s="16">
        <f t="shared" si="39"/>
      </c>
      <c r="BQ35" s="30">
        <f t="shared" si="40"/>
        <v>0</v>
      </c>
      <c r="BR35" s="29">
        <f t="shared" si="41"/>
        <v>101</v>
      </c>
      <c r="BS35" s="32">
        <f t="shared" si="42"/>
        <v>101</v>
      </c>
      <c r="BT35" s="16">
        <f t="shared" si="43"/>
      </c>
      <c r="BU35" s="30">
        <f t="shared" si="44"/>
        <v>0</v>
      </c>
      <c r="BV35" s="33">
        <f t="shared" si="45"/>
        <v>101</v>
      </c>
      <c r="BW35" s="27">
        <f t="shared" si="46"/>
        <v>0</v>
      </c>
      <c r="BX35" s="27">
        <f t="shared" si="47"/>
        <v>101</v>
      </c>
      <c r="BY35" s="27">
        <f t="shared" si="48"/>
        <v>0</v>
      </c>
      <c r="BZ35" s="27">
        <f t="shared" si="49"/>
        <v>0</v>
      </c>
      <c r="CA35" s="27">
        <f t="shared" si="50"/>
        <v>0</v>
      </c>
      <c r="CB35" s="27">
        <f t="shared" si="51"/>
        <v>0</v>
      </c>
      <c r="CC35" s="27">
        <f t="shared" si="52"/>
        <v>0</v>
      </c>
      <c r="CD35" s="27">
        <f t="shared" si="53"/>
        <v>0</v>
      </c>
      <c r="CE35" s="27">
        <f t="shared" si="54"/>
        <v>0</v>
      </c>
      <c r="CF35" s="27">
        <f t="shared" si="55"/>
        <v>0</v>
      </c>
      <c r="CG35" s="27">
        <f t="shared" si="56"/>
        <v>0</v>
      </c>
      <c r="CH35" s="27">
        <f t="shared" si="57"/>
        <v>0</v>
      </c>
      <c r="CI35" s="27">
        <f t="shared" si="58"/>
        <v>0</v>
      </c>
      <c r="CJ35" s="27">
        <f t="shared" si="59"/>
        <v>0</v>
      </c>
      <c r="CK35" s="27">
        <f t="shared" si="60"/>
        <v>0</v>
      </c>
      <c r="CL35" s="27">
        <f t="shared" si="61"/>
        <v>0</v>
      </c>
      <c r="CM35" s="27">
        <f t="shared" si="62"/>
        <v>0</v>
      </c>
      <c r="CN35" s="27">
        <f t="shared" si="63"/>
        <v>0</v>
      </c>
      <c r="CO35" s="27">
        <f t="shared" si="64"/>
        <v>0</v>
      </c>
      <c r="CP35" s="27">
        <f t="shared" si="65"/>
        <v>0</v>
      </c>
      <c r="CQ35" s="27">
        <f t="shared" si="66"/>
        <v>101</v>
      </c>
      <c r="CR35" s="34"/>
      <c r="CS35" s="64">
        <f t="shared" si="67"/>
        <v>0</v>
      </c>
      <c r="CT35" s="64">
        <f t="shared" si="68"/>
        <v>101</v>
      </c>
      <c r="CU35" s="64">
        <f t="shared" si="69"/>
        <v>0</v>
      </c>
      <c r="CV35" s="64">
        <f t="shared" si="70"/>
        <v>0</v>
      </c>
      <c r="CW35" s="64">
        <f t="shared" si="71"/>
        <v>0</v>
      </c>
      <c r="CX35" s="64">
        <f t="shared" si="72"/>
        <v>0</v>
      </c>
      <c r="CY35" s="64">
        <f t="shared" si="73"/>
        <v>0</v>
      </c>
      <c r="CZ35" s="64">
        <f t="shared" si="74"/>
        <v>0</v>
      </c>
      <c r="DA35" s="1"/>
      <c r="DB35" s="2">
        <f t="shared" si="75"/>
        <v>101</v>
      </c>
      <c r="DC35" s="94">
        <f t="shared" si="76"/>
        <v>101</v>
      </c>
      <c r="DD35" s="94">
        <f t="shared" si="77"/>
      </c>
      <c r="DE35" s="94">
        <f t="shared" si="78"/>
      </c>
      <c r="DF35" s="94">
        <f t="shared" si="79"/>
      </c>
      <c r="DG35" s="65">
        <f t="shared" si="80"/>
        <v>1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</row>
    <row r="36" spans="1:219" s="3" customFormat="1" ht="12.75" customHeight="1">
      <c r="A36" s="26">
        <f>MAX(A$4:A35)+1</f>
        <v>29</v>
      </c>
      <c r="B36" s="60" t="s">
        <v>91</v>
      </c>
      <c r="C36" s="52" t="s">
        <v>76</v>
      </c>
      <c r="D36" s="49">
        <v>1</v>
      </c>
      <c r="E36" s="52" t="s">
        <v>4</v>
      </c>
      <c r="F36" s="49">
        <v>2</v>
      </c>
      <c r="G36" s="52" t="s">
        <v>47</v>
      </c>
      <c r="H36" s="52" t="s">
        <v>1</v>
      </c>
      <c r="I36" s="45">
        <f t="shared" si="0"/>
        <v>100.99999999999989</v>
      </c>
      <c r="J36" s="104"/>
      <c r="K36" s="39">
        <f t="shared" si="1"/>
      </c>
      <c r="L36" s="40">
        <f t="shared" si="2"/>
        <v>0</v>
      </c>
      <c r="M36" s="105"/>
      <c r="N36" s="16">
        <f t="shared" si="3"/>
      </c>
      <c r="O36" s="30">
        <f t="shared" si="4"/>
        <v>0</v>
      </c>
      <c r="P36" s="104"/>
      <c r="Q36" s="39">
        <f t="shared" si="5"/>
      </c>
      <c r="R36" s="40">
        <f t="shared" si="6"/>
        <v>0</v>
      </c>
      <c r="S36" s="105">
        <v>9</v>
      </c>
      <c r="T36" s="16">
        <f t="shared" si="7"/>
      </c>
      <c r="U36" s="30">
        <f t="shared" si="8"/>
        <v>100.99999999999989</v>
      </c>
      <c r="V36" s="104"/>
      <c r="W36" s="39">
        <f t="shared" si="9"/>
      </c>
      <c r="X36" s="40">
        <f t="shared" si="10"/>
        <v>0</v>
      </c>
      <c r="Y36" s="71"/>
      <c r="Z36" s="16">
        <f t="shared" si="11"/>
      </c>
      <c r="AA36" s="30">
        <f t="shared" si="12"/>
        <v>0</v>
      </c>
      <c r="AB36" s="104"/>
      <c r="AC36" s="39">
        <f t="shared" si="13"/>
      </c>
      <c r="AD36" s="40">
        <f t="shared" si="14"/>
        <v>0</v>
      </c>
      <c r="AE36" s="105"/>
      <c r="AF36" s="16">
        <f t="shared" si="15"/>
      </c>
      <c r="AG36" s="30">
        <f t="shared" si="16"/>
        <v>0</v>
      </c>
      <c r="AH36" s="104"/>
      <c r="AI36" s="39">
        <f t="shared" si="17"/>
      </c>
      <c r="AJ36" s="40">
        <f t="shared" si="18"/>
        <v>0</v>
      </c>
      <c r="AK36" s="105"/>
      <c r="AL36" s="16">
        <f t="shared" si="19"/>
      </c>
      <c r="AM36" s="30">
        <f t="shared" si="20"/>
        <v>0</v>
      </c>
      <c r="AN36" s="104"/>
      <c r="AO36" s="39">
        <f t="shared" si="21"/>
      </c>
      <c r="AP36" s="40">
        <f t="shared" si="22"/>
        <v>0</v>
      </c>
      <c r="AQ36" s="105"/>
      <c r="AR36" s="16">
        <f t="shared" si="23"/>
      </c>
      <c r="AS36" s="30">
        <f t="shared" si="24"/>
        <v>0</v>
      </c>
      <c r="AT36" s="104"/>
      <c r="AU36" s="39">
        <f t="shared" si="25"/>
      </c>
      <c r="AV36" s="40">
        <f t="shared" si="26"/>
        <v>0</v>
      </c>
      <c r="AW36" s="105"/>
      <c r="AX36" s="16">
        <f t="shared" si="27"/>
      </c>
      <c r="AY36" s="30">
        <f t="shared" si="28"/>
        <v>0</v>
      </c>
      <c r="AZ36" s="104"/>
      <c r="BA36" s="39">
        <f t="shared" si="29"/>
      </c>
      <c r="BB36" s="40">
        <f t="shared" si="30"/>
        <v>0</v>
      </c>
      <c r="BC36" s="105"/>
      <c r="BD36" s="16">
        <f t="shared" si="31"/>
      </c>
      <c r="BE36" s="30">
        <f t="shared" si="32"/>
        <v>0</v>
      </c>
      <c r="BF36" s="104"/>
      <c r="BG36" s="39">
        <f t="shared" si="33"/>
      </c>
      <c r="BH36" s="40">
        <f t="shared" si="34"/>
        <v>0</v>
      </c>
      <c r="BI36" s="105"/>
      <c r="BJ36" s="16">
        <f t="shared" si="35"/>
      </c>
      <c r="BK36" s="30">
        <f t="shared" si="36"/>
        <v>0</v>
      </c>
      <c r="BL36" s="104"/>
      <c r="BM36" s="39">
        <f t="shared" si="37"/>
      </c>
      <c r="BN36" s="40">
        <f t="shared" si="38"/>
        <v>0</v>
      </c>
      <c r="BO36" s="105"/>
      <c r="BP36" s="16">
        <f t="shared" si="39"/>
      </c>
      <c r="BQ36" s="30">
        <f t="shared" si="40"/>
        <v>0</v>
      </c>
      <c r="BR36" s="29">
        <f t="shared" si="41"/>
        <v>100.99999999999989</v>
      </c>
      <c r="BS36" s="32">
        <f t="shared" si="42"/>
        <v>100.99999999999989</v>
      </c>
      <c r="BT36" s="16">
        <f t="shared" si="43"/>
      </c>
      <c r="BU36" s="30">
        <f t="shared" si="44"/>
        <v>0</v>
      </c>
      <c r="BV36" s="33">
        <f t="shared" si="45"/>
        <v>100.99999999999989</v>
      </c>
      <c r="BW36" s="27">
        <f t="shared" si="46"/>
        <v>0</v>
      </c>
      <c r="BX36" s="27">
        <f t="shared" si="47"/>
        <v>0</v>
      </c>
      <c r="BY36" s="27">
        <f t="shared" si="48"/>
        <v>0</v>
      </c>
      <c r="BZ36" s="27">
        <f t="shared" si="49"/>
        <v>100.99999999999989</v>
      </c>
      <c r="CA36" s="27">
        <f t="shared" si="50"/>
        <v>0</v>
      </c>
      <c r="CB36" s="27">
        <f t="shared" si="51"/>
        <v>0</v>
      </c>
      <c r="CC36" s="27">
        <f t="shared" si="52"/>
        <v>0</v>
      </c>
      <c r="CD36" s="27">
        <f t="shared" si="53"/>
        <v>0</v>
      </c>
      <c r="CE36" s="27">
        <f t="shared" si="54"/>
        <v>0</v>
      </c>
      <c r="CF36" s="27">
        <f t="shared" si="55"/>
        <v>0</v>
      </c>
      <c r="CG36" s="27">
        <f t="shared" si="56"/>
        <v>0</v>
      </c>
      <c r="CH36" s="27">
        <f t="shared" si="57"/>
        <v>0</v>
      </c>
      <c r="CI36" s="27">
        <f t="shared" si="58"/>
        <v>0</v>
      </c>
      <c r="CJ36" s="27">
        <f t="shared" si="59"/>
        <v>0</v>
      </c>
      <c r="CK36" s="27">
        <f t="shared" si="60"/>
        <v>0</v>
      </c>
      <c r="CL36" s="27">
        <f t="shared" si="61"/>
        <v>0</v>
      </c>
      <c r="CM36" s="27">
        <f t="shared" si="62"/>
        <v>0</v>
      </c>
      <c r="CN36" s="27">
        <f t="shared" si="63"/>
        <v>0</v>
      </c>
      <c r="CO36" s="27">
        <f t="shared" si="64"/>
        <v>0</v>
      </c>
      <c r="CP36" s="27">
        <f t="shared" si="65"/>
        <v>0</v>
      </c>
      <c r="CQ36" s="27">
        <f t="shared" si="66"/>
        <v>100.99999999999989</v>
      </c>
      <c r="CR36" s="34"/>
      <c r="CS36" s="64">
        <f t="shared" si="67"/>
        <v>0</v>
      </c>
      <c r="CT36" s="64">
        <f t="shared" si="68"/>
        <v>0</v>
      </c>
      <c r="CU36" s="64">
        <f t="shared" si="69"/>
        <v>0</v>
      </c>
      <c r="CV36" s="64">
        <f t="shared" si="70"/>
        <v>0</v>
      </c>
      <c r="CW36" s="64">
        <f t="shared" si="71"/>
        <v>0</v>
      </c>
      <c r="CX36" s="64">
        <f t="shared" si="72"/>
        <v>0</v>
      </c>
      <c r="CY36" s="64">
        <f t="shared" si="73"/>
        <v>100.99999999999989</v>
      </c>
      <c r="CZ36" s="64">
        <f t="shared" si="74"/>
        <v>0</v>
      </c>
      <c r="DA36" s="1"/>
      <c r="DB36" s="2">
        <f t="shared" si="75"/>
        <v>100.99999999999989</v>
      </c>
      <c r="DC36" s="94">
        <f t="shared" si="76"/>
      </c>
      <c r="DD36" s="94">
        <f t="shared" si="77"/>
        <v>100.99999999999989</v>
      </c>
      <c r="DE36" s="94">
        <f t="shared" si="78"/>
      </c>
      <c r="DF36" s="94">
        <f t="shared" si="79"/>
      </c>
      <c r="DG36" s="65">
        <f t="shared" si="80"/>
        <v>1</v>
      </c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</row>
    <row r="37" spans="13:37" ht="12.75">
      <c r="M37" s="105"/>
      <c r="S37" s="71"/>
      <c r="Y37" s="71"/>
      <c r="AE37" s="71"/>
      <c r="AJ37" s="70"/>
      <c r="AK37" s="71"/>
    </row>
    <row r="38" spans="13:37" ht="12.75">
      <c r="M38" s="105"/>
      <c r="S38" s="71"/>
      <c r="Y38" s="71"/>
      <c r="AE38" s="71"/>
      <c r="AJ38" s="70"/>
      <c r="AK38" s="71"/>
    </row>
    <row r="39" spans="13:37" ht="12.75">
      <c r="M39" s="105"/>
      <c r="S39" s="71"/>
      <c r="Y39" s="71"/>
      <c r="AE39" s="71"/>
      <c r="AJ39" s="70"/>
      <c r="AK39" s="71"/>
    </row>
    <row r="40" spans="13:37" ht="12.75">
      <c r="M40" s="105"/>
      <c r="S40" s="71"/>
      <c r="Y40" s="71"/>
      <c r="AE40" s="71"/>
      <c r="AJ40" s="70"/>
      <c r="AK40" s="71"/>
    </row>
    <row r="41" spans="13:37" ht="12.75">
      <c r="M41" s="105"/>
      <c r="S41" s="71"/>
      <c r="Y41" s="71"/>
      <c r="AE41" s="71"/>
      <c r="AJ41" s="70"/>
      <c r="AK41" s="71"/>
    </row>
    <row r="42" spans="13:37" ht="12.75">
      <c r="M42" s="105"/>
      <c r="S42" s="71"/>
      <c r="Y42" s="71"/>
      <c r="AE42" s="71"/>
      <c r="AJ42" s="70"/>
      <c r="AK42" s="71"/>
    </row>
    <row r="43" spans="13:37" ht="12.75">
      <c r="M43" s="105"/>
      <c r="S43" s="71"/>
      <c r="Y43" s="71"/>
      <c r="AE43" s="71"/>
      <c r="AJ43" s="70"/>
      <c r="AK43" s="71"/>
    </row>
    <row r="44" spans="13:37" ht="12.75">
      <c r="M44" s="105"/>
      <c r="S44" s="71"/>
      <c r="Y44" s="71"/>
      <c r="AE44" s="71"/>
      <c r="AJ44" s="70"/>
      <c r="AK44" s="71"/>
    </row>
    <row r="45" spans="13:37" ht="12.75">
      <c r="M45" s="105"/>
      <c r="S45" s="71"/>
      <c r="Y45" s="71"/>
      <c r="AE45" s="71"/>
      <c r="AJ45" s="70"/>
      <c r="AK45" s="71"/>
    </row>
    <row r="46" spans="13:37" ht="12.75">
      <c r="M46" s="105"/>
      <c r="S46" s="71"/>
      <c r="Y46" s="71"/>
      <c r="AE46" s="71"/>
      <c r="AJ46" s="70"/>
      <c r="AK46" s="71"/>
    </row>
    <row r="47" spans="13:37" ht="12.75">
      <c r="M47" s="105"/>
      <c r="S47" s="71"/>
      <c r="Y47" s="71"/>
      <c r="AE47" s="71"/>
      <c r="AJ47" s="70"/>
      <c r="AK47" s="71"/>
    </row>
    <row r="48" spans="13:37" ht="12.75">
      <c r="M48" s="105"/>
      <c r="S48" s="71"/>
      <c r="Y48" s="71"/>
      <c r="AE48" s="71"/>
      <c r="AJ48" s="70"/>
      <c r="AK48" s="71"/>
    </row>
    <row r="49" spans="13:37" ht="12.75">
      <c r="M49" s="105"/>
      <c r="S49" s="71"/>
      <c r="Y49" s="71"/>
      <c r="AE49" s="71"/>
      <c r="AJ49" s="70"/>
      <c r="AK49" s="71"/>
    </row>
    <row r="50" spans="13:37" ht="12.75">
      <c r="M50" s="105"/>
      <c r="S50" s="71"/>
      <c r="Y50" s="71"/>
      <c r="AE50" s="71"/>
      <c r="AJ50" s="70"/>
      <c r="AK50" s="71"/>
    </row>
    <row r="51" spans="13:37" ht="12.75">
      <c r="M51" s="105"/>
      <c r="S51" s="71"/>
      <c r="Y51" s="71"/>
      <c r="AE51" s="71"/>
      <c r="AJ51" s="70"/>
      <c r="AK51" s="71"/>
    </row>
    <row r="52" spans="13:37" ht="12.75">
      <c r="M52" s="105"/>
      <c r="S52" s="71"/>
      <c r="Y52" s="71"/>
      <c r="AE52" s="71"/>
      <c r="AJ52" s="70"/>
      <c r="AK52" s="71"/>
    </row>
    <row r="53" spans="13:37" ht="12.75">
      <c r="M53" s="105"/>
      <c r="S53" s="71"/>
      <c r="Y53" s="71"/>
      <c r="AE53" s="71"/>
      <c r="AJ53" s="70"/>
      <c r="AK53" s="71"/>
    </row>
    <row r="54" spans="13:37" ht="12.75">
      <c r="M54" s="105"/>
      <c r="S54" s="71"/>
      <c r="Y54" s="71"/>
      <c r="AE54" s="71"/>
      <c r="AJ54" s="70"/>
      <c r="AK54" s="71"/>
    </row>
    <row r="55" spans="13:37" ht="12.75">
      <c r="M55" s="105"/>
      <c r="S55" s="71"/>
      <c r="Y55" s="71"/>
      <c r="AE55" s="71"/>
      <c r="AJ55" s="70"/>
      <c r="AK55" s="71"/>
    </row>
    <row r="56" spans="13:37" ht="12.75">
      <c r="M56" s="105"/>
      <c r="S56" s="71"/>
      <c r="Y56" s="71"/>
      <c r="AE56" s="71"/>
      <c r="AJ56" s="70"/>
      <c r="AK56" s="71"/>
    </row>
    <row r="57" spans="13:37" ht="12.75">
      <c r="M57" s="105"/>
      <c r="S57" s="71"/>
      <c r="Y57" s="71"/>
      <c r="AE57" s="71"/>
      <c r="AJ57" s="70"/>
      <c r="AK57" s="71"/>
    </row>
    <row r="58" spans="13:37" ht="12.75">
      <c r="M58" s="105"/>
      <c r="S58" s="71"/>
      <c r="Y58" s="71"/>
      <c r="AE58" s="71"/>
      <c r="AJ58" s="70"/>
      <c r="AK58" s="71"/>
    </row>
    <row r="59" spans="13:37" ht="12.75">
      <c r="M59" s="105"/>
      <c r="S59" s="71"/>
      <c r="Y59" s="71"/>
      <c r="AE59" s="71"/>
      <c r="AJ59" s="70"/>
      <c r="AK59" s="71"/>
    </row>
    <row r="60" spans="13:37" ht="12.75">
      <c r="M60" s="105"/>
      <c r="S60" s="71"/>
      <c r="Y60" s="71"/>
      <c r="AE60" s="71"/>
      <c r="AJ60" s="70"/>
      <c r="AK60" s="71"/>
    </row>
    <row r="61" spans="13:37" ht="12.75">
      <c r="M61" s="105"/>
      <c r="S61" s="71"/>
      <c r="Y61" s="71"/>
      <c r="AE61" s="71"/>
      <c r="AJ61" s="70"/>
      <c r="AK61" s="71"/>
    </row>
    <row r="62" spans="13:37" ht="12.75">
      <c r="M62" s="105"/>
      <c r="S62" s="71"/>
      <c r="Y62" s="71"/>
      <c r="AE62" s="71"/>
      <c r="AJ62" s="70"/>
      <c r="AK62" s="71"/>
    </row>
    <row r="63" spans="13:37" ht="12.75">
      <c r="M63" s="105"/>
      <c r="S63" s="71"/>
      <c r="Y63" s="71"/>
      <c r="AE63" s="71"/>
      <c r="AJ63" s="70"/>
      <c r="AK63" s="71"/>
    </row>
    <row r="64" spans="13:37" ht="12.75">
      <c r="M64" s="105"/>
      <c r="S64" s="71"/>
      <c r="Y64" s="71"/>
      <c r="AE64" s="71"/>
      <c r="AJ64" s="70"/>
      <c r="AK64" s="71"/>
    </row>
    <row r="65" spans="13:37" ht="12.75">
      <c r="M65" s="105"/>
      <c r="S65" s="71"/>
      <c r="Y65" s="71"/>
      <c r="AE65" s="71"/>
      <c r="AJ65" s="70"/>
      <c r="AK65" s="71"/>
    </row>
    <row r="66" spans="13:37" ht="12.75">
      <c r="M66" s="105"/>
      <c r="S66" s="71"/>
      <c r="Y66" s="71"/>
      <c r="AE66" s="71"/>
      <c r="AJ66" s="70"/>
      <c r="AK66" s="71"/>
    </row>
    <row r="67" spans="13:37" ht="12.75">
      <c r="M67" s="105"/>
      <c r="S67" s="71"/>
      <c r="Y67" s="71"/>
      <c r="AE67" s="71"/>
      <c r="AJ67" s="70"/>
      <c r="AK67" s="71"/>
    </row>
    <row r="68" spans="13:37" ht="12.75">
      <c r="M68" s="105"/>
      <c r="S68" s="71"/>
      <c r="Y68" s="71"/>
      <c r="AE68" s="71"/>
      <c r="AJ68" s="70"/>
      <c r="AK68" s="71"/>
    </row>
    <row r="69" spans="13:37" ht="12.75">
      <c r="M69" s="105"/>
      <c r="S69" s="71"/>
      <c r="Y69" s="71"/>
      <c r="AE69" s="71"/>
      <c r="AJ69" s="70"/>
      <c r="AK69" s="71"/>
    </row>
    <row r="70" spans="13:37" ht="12.75">
      <c r="M70" s="105"/>
      <c r="S70" s="71"/>
      <c r="Y70" s="71"/>
      <c r="AE70" s="71"/>
      <c r="AJ70" s="70"/>
      <c r="AK70" s="71"/>
    </row>
    <row r="71" spans="13:37" ht="12.75">
      <c r="M71" s="105"/>
      <c r="S71" s="71"/>
      <c r="Y71" s="71"/>
      <c r="AE71" s="71"/>
      <c r="AJ71" s="70"/>
      <c r="AK71" s="71"/>
    </row>
    <row r="72" spans="13:37" ht="12.75">
      <c r="M72" s="105"/>
      <c r="S72" s="71"/>
      <c r="Y72" s="71"/>
      <c r="AE72" s="71"/>
      <c r="AJ72" s="70"/>
      <c r="AK72" s="71"/>
    </row>
    <row r="73" spans="13:37" ht="12.75">
      <c r="M73" s="105"/>
      <c r="S73" s="71"/>
      <c r="Y73" s="71"/>
      <c r="AE73" s="71"/>
      <c r="AJ73" s="70"/>
      <c r="AK73" s="71"/>
    </row>
    <row r="74" spans="13:37" ht="12.75">
      <c r="M74" s="105"/>
      <c r="S74" s="71"/>
      <c r="Y74" s="71"/>
      <c r="AE74" s="71"/>
      <c r="AJ74" s="70"/>
      <c r="AK74" s="71"/>
    </row>
    <row r="75" spans="13:37" ht="12.75">
      <c r="M75" s="105"/>
      <c r="S75" s="71"/>
      <c r="Y75" s="71"/>
      <c r="AE75" s="71"/>
      <c r="AJ75" s="70"/>
      <c r="AK75" s="71"/>
    </row>
    <row r="76" spans="13:37" ht="12.75">
      <c r="M76" s="105"/>
      <c r="S76" s="71"/>
      <c r="Y76" s="71"/>
      <c r="AE76" s="71"/>
      <c r="AJ76" s="70"/>
      <c r="AK76" s="71"/>
    </row>
    <row r="77" spans="13:37" ht="12.75">
      <c r="M77" s="105"/>
      <c r="S77" s="71"/>
      <c r="Y77" s="71"/>
      <c r="AE77" s="71"/>
      <c r="AJ77" s="70"/>
      <c r="AK77" s="71"/>
    </row>
    <row r="78" spans="13:37" ht="12.75">
      <c r="M78" s="105"/>
      <c r="S78" s="71"/>
      <c r="Y78" s="71"/>
      <c r="AE78" s="71"/>
      <c r="AJ78" s="70"/>
      <c r="AK78" s="71"/>
    </row>
    <row r="79" spans="13:37" ht="12.75">
      <c r="M79" s="105"/>
      <c r="S79" s="71"/>
      <c r="Y79" s="71"/>
      <c r="AE79" s="71"/>
      <c r="AJ79" s="70"/>
      <c r="AK79" s="71"/>
    </row>
    <row r="80" spans="13:37" ht="12.75">
      <c r="M80" s="105"/>
      <c r="S80" s="71"/>
      <c r="Y80" s="71"/>
      <c r="AE80" s="71"/>
      <c r="AJ80" s="70"/>
      <c r="AK80" s="71"/>
    </row>
    <row r="81" spans="13:37" ht="12.75">
      <c r="M81" s="105"/>
      <c r="S81" s="71"/>
      <c r="Y81" s="71"/>
      <c r="AE81" s="71"/>
      <c r="AJ81" s="70"/>
      <c r="AK81" s="71"/>
    </row>
    <row r="82" spans="13:37" ht="12.75">
      <c r="M82" s="105"/>
      <c r="S82" s="71"/>
      <c r="Y82" s="71"/>
      <c r="AE82" s="71"/>
      <c r="AJ82" s="70"/>
      <c r="AK82" s="71"/>
    </row>
    <row r="83" spans="13:37" ht="12.75">
      <c r="M83" s="105"/>
      <c r="S83" s="71"/>
      <c r="Y83" s="71"/>
      <c r="AE83" s="71"/>
      <c r="AJ83" s="70"/>
      <c r="AK83" s="71"/>
    </row>
    <row r="84" spans="13:37" ht="12.75">
      <c r="M84" s="105"/>
      <c r="S84" s="71"/>
      <c r="Y84" s="71"/>
      <c r="AE84" s="71"/>
      <c r="AJ84" s="70"/>
      <c r="AK84" s="71"/>
    </row>
    <row r="85" spans="13:37" ht="12.75">
      <c r="M85" s="105"/>
      <c r="S85" s="71"/>
      <c r="Y85" s="71"/>
      <c r="AE85" s="71"/>
      <c r="AJ85" s="70"/>
      <c r="AK85" s="71"/>
    </row>
    <row r="86" spans="13:37" ht="12.75">
      <c r="M86" s="105"/>
      <c r="S86" s="71"/>
      <c r="Y86" s="71"/>
      <c r="AE86" s="71"/>
      <c r="AJ86" s="70"/>
      <c r="AK86" s="71"/>
    </row>
    <row r="87" spans="13:37" ht="12.75">
      <c r="M87" s="105"/>
      <c r="S87" s="71"/>
      <c r="Y87" s="71"/>
      <c r="AE87" s="71"/>
      <c r="AJ87" s="70"/>
      <c r="AK87" s="71"/>
    </row>
    <row r="88" spans="13:37" ht="12.75">
      <c r="M88" s="105"/>
      <c r="S88" s="71"/>
      <c r="Y88" s="71"/>
      <c r="AE88" s="71"/>
      <c r="AJ88" s="70"/>
      <c r="AK88" s="71"/>
    </row>
    <row r="89" spans="13:37" ht="12.75">
      <c r="M89" s="105"/>
      <c r="S89" s="71"/>
      <c r="Y89" s="71"/>
      <c r="AE89" s="71"/>
      <c r="AJ89" s="70"/>
      <c r="AK89" s="71"/>
    </row>
    <row r="90" spans="13:37" ht="12.75">
      <c r="M90" s="105"/>
      <c r="S90" s="71"/>
      <c r="Y90" s="71"/>
      <c r="AE90" s="71"/>
      <c r="AJ90" s="70"/>
      <c r="AK90" s="71"/>
    </row>
    <row r="91" spans="13:37" ht="12.75">
      <c r="M91" s="105"/>
      <c r="S91" s="71"/>
      <c r="Y91" s="71"/>
      <c r="AE91" s="71"/>
      <c r="AJ91" s="70"/>
      <c r="AK91" s="71"/>
    </row>
    <row r="92" spans="13:37" ht="12.75">
      <c r="M92" s="105"/>
      <c r="S92" s="71"/>
      <c r="Y92" s="71"/>
      <c r="AE92" s="71"/>
      <c r="AJ92" s="70"/>
      <c r="AK92" s="71"/>
    </row>
    <row r="93" spans="13:37" ht="12.75">
      <c r="M93" s="105"/>
      <c r="S93" s="71"/>
      <c r="Y93" s="71"/>
      <c r="AE93" s="71"/>
      <c r="AJ93" s="70"/>
      <c r="AK93" s="71"/>
    </row>
    <row r="94" spans="13:37" ht="12.75">
      <c r="M94" s="105"/>
      <c r="S94" s="71"/>
      <c r="Y94" s="71"/>
      <c r="AE94" s="71"/>
      <c r="AJ94" s="70"/>
      <c r="AK94" s="71"/>
    </row>
    <row r="95" spans="13:37" ht="12.75">
      <c r="M95" s="105"/>
      <c r="S95" s="71"/>
      <c r="Y95" s="71"/>
      <c r="AE95" s="71"/>
      <c r="AJ95" s="70"/>
      <c r="AK95" s="71"/>
    </row>
    <row r="96" spans="13:37" ht="12.75">
      <c r="M96" s="105"/>
      <c r="S96" s="71"/>
      <c r="Y96" s="71"/>
      <c r="AE96" s="71"/>
      <c r="AJ96" s="70"/>
      <c r="AK96" s="71"/>
    </row>
    <row r="97" spans="13:37" ht="12.75">
      <c r="M97" s="105"/>
      <c r="S97" s="71"/>
      <c r="Y97" s="71"/>
      <c r="AE97" s="71"/>
      <c r="AJ97" s="70"/>
      <c r="AK97" s="71"/>
    </row>
    <row r="98" spans="13:37" ht="12.75">
      <c r="M98" s="105"/>
      <c r="S98" s="71"/>
      <c r="Y98" s="71"/>
      <c r="AE98" s="71"/>
      <c r="AJ98" s="70"/>
      <c r="AK98" s="71"/>
    </row>
    <row r="99" spans="13:37" ht="12.75">
      <c r="M99" s="105"/>
      <c r="S99" s="71"/>
      <c r="Y99" s="71"/>
      <c r="AE99" s="71"/>
      <c r="AJ99" s="70"/>
      <c r="AK99" s="71"/>
    </row>
    <row r="100" spans="13:37" ht="12.75">
      <c r="M100" s="105"/>
      <c r="S100" s="71"/>
      <c r="Y100" s="71"/>
      <c r="AE100" s="71"/>
      <c r="AJ100" s="70"/>
      <c r="AK100" s="71"/>
    </row>
    <row r="101" spans="13:37" ht="12.75">
      <c r="M101" s="105"/>
      <c r="S101" s="71"/>
      <c r="Y101" s="71"/>
      <c r="AE101" s="71"/>
      <c r="AJ101" s="70"/>
      <c r="AK101" s="71"/>
    </row>
    <row r="102" spans="13:37" ht="12.75">
      <c r="M102" s="105"/>
      <c r="S102" s="71"/>
      <c r="Y102" s="71"/>
      <c r="AE102" s="71"/>
      <c r="AJ102" s="70"/>
      <c r="AK102" s="71"/>
    </row>
    <row r="103" spans="13:37" ht="12.75">
      <c r="M103" s="105"/>
      <c r="S103" s="71"/>
      <c r="Y103" s="71"/>
      <c r="AE103" s="71"/>
      <c r="AJ103" s="70"/>
      <c r="AK103" s="71"/>
    </row>
    <row r="104" spans="13:37" ht="12.75">
      <c r="M104" s="105"/>
      <c r="S104" s="71"/>
      <c r="Y104" s="71"/>
      <c r="AE104" s="71"/>
      <c r="AJ104" s="70"/>
      <c r="AK104" s="71"/>
    </row>
    <row r="105" spans="13:37" ht="12.75">
      <c r="M105" s="105"/>
      <c r="S105" s="71"/>
      <c r="Y105" s="71"/>
      <c r="AE105" s="71"/>
      <c r="AJ105" s="70"/>
      <c r="AK105" s="71"/>
    </row>
    <row r="106" spans="13:37" ht="12.75">
      <c r="M106" s="105"/>
      <c r="S106" s="71"/>
      <c r="Y106" s="71"/>
      <c r="AE106" s="71"/>
      <c r="AJ106" s="70"/>
      <c r="AK106" s="71"/>
    </row>
    <row r="107" spans="13:37" ht="12.75">
      <c r="M107" s="105"/>
      <c r="S107" s="71"/>
      <c r="Y107" s="71"/>
      <c r="AE107" s="71"/>
      <c r="AJ107" s="70"/>
      <c r="AK107" s="71"/>
    </row>
    <row r="108" spans="13:37" ht="12.75">
      <c r="M108" s="105"/>
      <c r="S108" s="71"/>
      <c r="Y108" s="71"/>
      <c r="AE108" s="71"/>
      <c r="AJ108" s="70"/>
      <c r="AK108" s="71"/>
    </row>
    <row r="109" spans="13:37" ht="12.75">
      <c r="M109" s="105"/>
      <c r="S109" s="71"/>
      <c r="Y109" s="71"/>
      <c r="AE109" s="71"/>
      <c r="AJ109" s="70"/>
      <c r="AK109" s="71"/>
    </row>
    <row r="110" spans="13:37" ht="12.75">
      <c r="M110" s="105"/>
      <c r="S110" s="71"/>
      <c r="Y110" s="71"/>
      <c r="AE110" s="71"/>
      <c r="AJ110" s="70"/>
      <c r="AK110" s="71"/>
    </row>
    <row r="111" spans="13:37" ht="12.75">
      <c r="M111" s="105"/>
      <c r="S111" s="71"/>
      <c r="Y111" s="71"/>
      <c r="AE111" s="71"/>
      <c r="AJ111" s="70"/>
      <c r="AK111" s="71"/>
    </row>
    <row r="112" spans="13:37" ht="12.75">
      <c r="M112" s="105"/>
      <c r="S112" s="71"/>
      <c r="Y112" s="71"/>
      <c r="AE112" s="71"/>
      <c r="AJ112" s="70"/>
      <c r="AK112" s="71"/>
    </row>
    <row r="113" spans="13:37" ht="12.75">
      <c r="M113" s="105"/>
      <c r="S113" s="71"/>
      <c r="Y113" s="71"/>
      <c r="AE113" s="71"/>
      <c r="AJ113" s="70"/>
      <c r="AK113" s="71"/>
    </row>
    <row r="114" spans="13:37" ht="12.75">
      <c r="M114" s="105"/>
      <c r="S114" s="71"/>
      <c r="Y114" s="71"/>
      <c r="AE114" s="71"/>
      <c r="AJ114" s="70"/>
      <c r="AK114" s="71"/>
    </row>
    <row r="115" spans="13:37" ht="12.75">
      <c r="M115" s="105"/>
      <c r="S115" s="71"/>
      <c r="Y115" s="71"/>
      <c r="AE115" s="71"/>
      <c r="AJ115" s="70"/>
      <c r="AK115" s="71"/>
    </row>
    <row r="116" spans="13:37" ht="12.75">
      <c r="M116" s="105"/>
      <c r="S116" s="71"/>
      <c r="Y116" s="71"/>
      <c r="AE116" s="71"/>
      <c r="AJ116" s="70"/>
      <c r="AK116" s="71"/>
    </row>
    <row r="117" spans="13:37" ht="12.75">
      <c r="M117" s="105"/>
      <c r="S117" s="71"/>
      <c r="Y117" s="71"/>
      <c r="AE117" s="71"/>
      <c r="AJ117" s="70"/>
      <c r="AK117" s="71"/>
    </row>
    <row r="118" spans="13:37" ht="12.75">
      <c r="M118" s="105"/>
      <c r="S118" s="71"/>
      <c r="Y118" s="71"/>
      <c r="AE118" s="71"/>
      <c r="AJ118" s="70"/>
      <c r="AK118" s="71"/>
    </row>
    <row r="119" spans="13:37" ht="12.75">
      <c r="M119" s="105"/>
      <c r="S119" s="71"/>
      <c r="Y119" s="71"/>
      <c r="AE119" s="71"/>
      <c r="AJ119" s="70"/>
      <c r="AK119" s="71"/>
    </row>
    <row r="120" spans="13:37" ht="12.75">
      <c r="M120" s="105"/>
      <c r="S120" s="71"/>
      <c r="Y120" s="71"/>
      <c r="AE120" s="71"/>
      <c r="AJ120" s="70"/>
      <c r="AK120" s="71"/>
    </row>
    <row r="121" spans="13:37" ht="12.75">
      <c r="M121" s="105"/>
      <c r="S121" s="71"/>
      <c r="Y121" s="71"/>
      <c r="AE121" s="71"/>
      <c r="AJ121" s="70"/>
      <c r="AK121" s="71"/>
    </row>
    <row r="122" spans="13:37" ht="12.75">
      <c r="M122" s="105"/>
      <c r="S122" s="71"/>
      <c r="Y122" s="71"/>
      <c r="AE122" s="71"/>
      <c r="AJ122" s="70"/>
      <c r="AK122" s="71"/>
    </row>
    <row r="123" spans="13:37" ht="12.75">
      <c r="M123" s="105"/>
      <c r="S123" s="71"/>
      <c r="Y123" s="71"/>
      <c r="AE123" s="71"/>
      <c r="AJ123" s="70"/>
      <c r="AK123" s="71"/>
    </row>
    <row r="124" spans="13:37" ht="12.75">
      <c r="M124" s="105"/>
      <c r="S124" s="71"/>
      <c r="Y124" s="71"/>
      <c r="AE124" s="71"/>
      <c r="AJ124" s="70"/>
      <c r="AK124" s="71"/>
    </row>
    <row r="125" spans="13:37" ht="12.75">
      <c r="M125" s="105"/>
      <c r="S125" s="71"/>
      <c r="Y125" s="71"/>
      <c r="AE125" s="71"/>
      <c r="AJ125" s="70"/>
      <c r="AK125" s="71"/>
    </row>
    <row r="126" spans="13:37" ht="12.75">
      <c r="M126" s="105"/>
      <c r="S126" s="71"/>
      <c r="Y126" s="71"/>
      <c r="AE126" s="71"/>
      <c r="AJ126" s="70"/>
      <c r="AK126" s="71"/>
    </row>
    <row r="127" spans="13:37" ht="12.75">
      <c r="M127" s="105"/>
      <c r="S127" s="71"/>
      <c r="Y127" s="71"/>
      <c r="AE127" s="71"/>
      <c r="AJ127" s="70"/>
      <c r="AK127" s="71"/>
    </row>
    <row r="128" spans="13:37" ht="12.75">
      <c r="M128" s="105"/>
      <c r="S128" s="71"/>
      <c r="Y128" s="71"/>
      <c r="AE128" s="71"/>
      <c r="AJ128" s="70"/>
      <c r="AK128" s="71"/>
    </row>
    <row r="129" spans="13:37" ht="12.75">
      <c r="M129" s="105"/>
      <c r="S129" s="71"/>
      <c r="Y129" s="71"/>
      <c r="AE129" s="71"/>
      <c r="AJ129" s="70"/>
      <c r="AK129" s="71"/>
    </row>
    <row r="130" spans="13:37" ht="12.75">
      <c r="M130" s="105"/>
      <c r="S130" s="71"/>
      <c r="Y130" s="71"/>
      <c r="AE130" s="71"/>
      <c r="AJ130" s="70"/>
      <c r="AK130" s="71"/>
    </row>
    <row r="131" spans="13:37" ht="12.75">
      <c r="M131" s="105"/>
      <c r="S131" s="71"/>
      <c r="Y131" s="71"/>
      <c r="AE131" s="71"/>
      <c r="AJ131" s="70"/>
      <c r="AK131" s="71"/>
    </row>
    <row r="132" spans="13:37" ht="12.75">
      <c r="M132" s="105"/>
      <c r="S132" s="71"/>
      <c r="Y132" s="71"/>
      <c r="AE132" s="71"/>
      <c r="AJ132" s="70"/>
      <c r="AK132" s="71"/>
    </row>
    <row r="133" spans="13:37" ht="12.75">
      <c r="M133" s="105"/>
      <c r="S133" s="71"/>
      <c r="Y133" s="71"/>
      <c r="AE133" s="71"/>
      <c r="AJ133" s="70"/>
      <c r="AK133" s="71"/>
    </row>
    <row r="134" spans="13:37" ht="12.75">
      <c r="M134" s="105"/>
      <c r="S134" s="71"/>
      <c r="Y134" s="71"/>
      <c r="AE134" s="71"/>
      <c r="AJ134" s="70"/>
      <c r="AK134" s="71"/>
    </row>
    <row r="135" spans="13:37" ht="12.75">
      <c r="M135" s="105"/>
      <c r="S135" s="71"/>
      <c r="Y135" s="71"/>
      <c r="AE135" s="71"/>
      <c r="AJ135" s="70"/>
      <c r="AK135" s="71"/>
    </row>
    <row r="136" spans="13:37" ht="12.75">
      <c r="M136" s="105"/>
      <c r="S136" s="71"/>
      <c r="Y136" s="71"/>
      <c r="AE136" s="71"/>
      <c r="AJ136" s="70"/>
      <c r="AK136" s="71"/>
    </row>
    <row r="137" spans="13:37" ht="12.75">
      <c r="M137" s="105"/>
      <c r="S137" s="71"/>
      <c r="Y137" s="71"/>
      <c r="AE137" s="71"/>
      <c r="AJ137" s="70"/>
      <c r="AK137" s="71"/>
    </row>
    <row r="138" spans="13:37" ht="12.75">
      <c r="M138" s="105"/>
      <c r="S138" s="71"/>
      <c r="Y138" s="71"/>
      <c r="AE138" s="71"/>
      <c r="AJ138" s="70"/>
      <c r="AK138" s="71"/>
    </row>
    <row r="139" spans="13:37" ht="12.75">
      <c r="M139" s="105"/>
      <c r="S139" s="71"/>
      <c r="Y139" s="71"/>
      <c r="AE139" s="71"/>
      <c r="AJ139" s="70"/>
      <c r="AK139" s="71"/>
    </row>
    <row r="140" spans="13:37" ht="12.75">
      <c r="M140" s="105"/>
      <c r="S140" s="71"/>
      <c r="Y140" s="71"/>
      <c r="AE140" s="71"/>
      <c r="AJ140" s="70"/>
      <c r="AK140" s="71"/>
    </row>
    <row r="141" spans="13:37" ht="12.75">
      <c r="M141" s="105"/>
      <c r="S141" s="71"/>
      <c r="Y141" s="71"/>
      <c r="AE141" s="71"/>
      <c r="AJ141" s="70"/>
      <c r="AK141" s="71"/>
    </row>
    <row r="142" spans="13:37" ht="12.75">
      <c r="M142" s="105"/>
      <c r="S142" s="71"/>
      <c r="Y142" s="71"/>
      <c r="AE142" s="71"/>
      <c r="AJ142" s="70"/>
      <c r="AK142" s="71"/>
    </row>
    <row r="143" spans="13:37" ht="12.75">
      <c r="M143" s="105"/>
      <c r="S143" s="71"/>
      <c r="Y143" s="71"/>
      <c r="AE143" s="71"/>
      <c r="AJ143" s="70"/>
      <c r="AK143" s="71"/>
    </row>
    <row r="144" spans="13:37" ht="12.75">
      <c r="M144" s="105"/>
      <c r="S144" s="71"/>
      <c r="Y144" s="71"/>
      <c r="AE144" s="71"/>
      <c r="AJ144" s="70"/>
      <c r="AK144" s="71"/>
    </row>
    <row r="145" spans="13:37" ht="12.75">
      <c r="M145" s="105"/>
      <c r="S145" s="71"/>
      <c r="Y145" s="71"/>
      <c r="AE145" s="71"/>
      <c r="AJ145" s="70"/>
      <c r="AK145" s="71"/>
    </row>
    <row r="146" spans="13:37" ht="12.75">
      <c r="M146" s="105"/>
      <c r="S146" s="71"/>
      <c r="Y146" s="71"/>
      <c r="AE146" s="71"/>
      <c r="AJ146" s="70"/>
      <c r="AK146" s="71"/>
    </row>
    <row r="147" spans="13:37" ht="12.75">
      <c r="M147" s="105"/>
      <c r="S147" s="71"/>
      <c r="Y147" s="71"/>
      <c r="AE147" s="71"/>
      <c r="AJ147" s="70"/>
      <c r="AK147" s="71"/>
    </row>
    <row r="148" spans="13:37" ht="12.75">
      <c r="M148" s="105"/>
      <c r="S148" s="71"/>
      <c r="Y148" s="71"/>
      <c r="AE148" s="71"/>
      <c r="AJ148" s="70"/>
      <c r="AK148" s="71"/>
    </row>
    <row r="149" spans="13:37" ht="12.75">
      <c r="M149" s="105"/>
      <c r="S149" s="71"/>
      <c r="Y149" s="71"/>
      <c r="AE149" s="71"/>
      <c r="AJ149" s="70"/>
      <c r="AK149" s="71"/>
    </row>
    <row r="150" spans="13:37" ht="12.75">
      <c r="M150" s="105"/>
      <c r="S150" s="71"/>
      <c r="Y150" s="71"/>
      <c r="AE150" s="71"/>
      <c r="AJ150" s="70"/>
      <c r="AK150" s="71"/>
    </row>
    <row r="151" spans="13:37" ht="12.75">
      <c r="M151" s="105"/>
      <c r="S151" s="71"/>
      <c r="Y151" s="71"/>
      <c r="AE151" s="71"/>
      <c r="AJ151" s="70"/>
      <c r="AK151" s="71"/>
    </row>
    <row r="152" spans="13:37" ht="12.75">
      <c r="M152" s="105"/>
      <c r="S152" s="71"/>
      <c r="Y152" s="71"/>
      <c r="AE152" s="71"/>
      <c r="AJ152" s="70"/>
      <c r="AK152" s="71"/>
    </row>
    <row r="153" spans="13:37" ht="12.75">
      <c r="M153" s="105"/>
      <c r="S153" s="71"/>
      <c r="Y153" s="71"/>
      <c r="AE153" s="71"/>
      <c r="AJ153" s="70"/>
      <c r="AK153" s="71"/>
    </row>
    <row r="154" spans="13:37" ht="12.75">
      <c r="M154" s="105"/>
      <c r="S154" s="71"/>
      <c r="Y154" s="71"/>
      <c r="AE154" s="71"/>
      <c r="AJ154" s="70"/>
      <c r="AK154" s="71"/>
    </row>
    <row r="155" spans="13:37" ht="12.75">
      <c r="M155" s="105"/>
      <c r="S155" s="71"/>
      <c r="Y155" s="71"/>
      <c r="AE155" s="71"/>
      <c r="AJ155" s="70"/>
      <c r="AK155" s="71"/>
    </row>
    <row r="156" spans="13:37" ht="12.75">
      <c r="M156" s="105"/>
      <c r="S156" s="71"/>
      <c r="Y156" s="71"/>
      <c r="AE156" s="71"/>
      <c r="AJ156" s="70"/>
      <c r="AK156" s="71"/>
    </row>
    <row r="157" spans="13:37" ht="12.75">
      <c r="M157" s="105"/>
      <c r="S157" s="71"/>
      <c r="Y157" s="71"/>
      <c r="AE157" s="71"/>
      <c r="AJ157" s="70"/>
      <c r="AK157" s="71"/>
    </row>
    <row r="158" spans="13:37" ht="12.75">
      <c r="M158" s="105"/>
      <c r="S158" s="71"/>
      <c r="Y158" s="71"/>
      <c r="AE158" s="71"/>
      <c r="AJ158" s="70"/>
      <c r="AK158" s="71"/>
    </row>
    <row r="159" spans="13:37" ht="12.75">
      <c r="M159" s="105"/>
      <c r="S159" s="71"/>
      <c r="Y159" s="71"/>
      <c r="AE159" s="71"/>
      <c r="AJ159" s="70"/>
      <c r="AK159" s="71"/>
    </row>
    <row r="160" spans="13:37" ht="12.75">
      <c r="M160" s="105"/>
      <c r="S160" s="71"/>
      <c r="Y160" s="71"/>
      <c r="AE160" s="71"/>
      <c r="AJ160" s="70"/>
      <c r="AK160" s="71"/>
    </row>
    <row r="161" spans="13:37" ht="12.75">
      <c r="M161" s="105"/>
      <c r="S161" s="71"/>
      <c r="Y161" s="71"/>
      <c r="AE161" s="71"/>
      <c r="AJ161" s="70"/>
      <c r="AK161" s="71"/>
    </row>
    <row r="162" spans="13:37" ht="12.75">
      <c r="M162" s="105"/>
      <c r="S162" s="71"/>
      <c r="Y162" s="71"/>
      <c r="AE162" s="71"/>
      <c r="AJ162" s="70"/>
      <c r="AK162" s="71"/>
    </row>
    <row r="163" spans="13:37" ht="12.75">
      <c r="M163" s="105"/>
      <c r="S163" s="71"/>
      <c r="Y163" s="71"/>
      <c r="AE163" s="71"/>
      <c r="AJ163" s="70"/>
      <c r="AK163" s="71"/>
    </row>
    <row r="164" spans="13:37" ht="12.75">
      <c r="M164" s="105"/>
      <c r="S164" s="71"/>
      <c r="Y164" s="71"/>
      <c r="AE164" s="71"/>
      <c r="AJ164" s="70"/>
      <c r="AK164" s="71"/>
    </row>
    <row r="165" spans="13:37" ht="12.75">
      <c r="M165" s="105"/>
      <c r="S165" s="71"/>
      <c r="Y165" s="71"/>
      <c r="AE165" s="71"/>
      <c r="AJ165" s="70"/>
      <c r="AK165" s="71"/>
    </row>
    <row r="166" spans="13:37" ht="12.75">
      <c r="M166" s="105"/>
      <c r="S166" s="71"/>
      <c r="Y166" s="71"/>
      <c r="AE166" s="71"/>
      <c r="AJ166" s="70"/>
      <c r="AK166" s="71"/>
    </row>
    <row r="167" spans="13:37" ht="12.75">
      <c r="M167" s="105"/>
      <c r="S167" s="71"/>
      <c r="Y167" s="71"/>
      <c r="AE167" s="71"/>
      <c r="AJ167" s="70"/>
      <c r="AK167" s="71"/>
    </row>
    <row r="168" spans="13:37" ht="12.75">
      <c r="M168" s="105"/>
      <c r="S168" s="71"/>
      <c r="Y168" s="71"/>
      <c r="AE168" s="71"/>
      <c r="AJ168" s="70"/>
      <c r="AK168" s="71"/>
    </row>
    <row r="169" spans="13:37" ht="12.75">
      <c r="M169" s="105"/>
      <c r="S169" s="71"/>
      <c r="Y169" s="71"/>
      <c r="AE169" s="71"/>
      <c r="AJ169" s="70"/>
      <c r="AK169" s="71"/>
    </row>
    <row r="170" spans="13:37" ht="12.75">
      <c r="M170" s="105"/>
      <c r="S170" s="71"/>
      <c r="Y170" s="71"/>
      <c r="AE170" s="71"/>
      <c r="AJ170" s="70"/>
      <c r="AK170" s="71"/>
    </row>
    <row r="171" spans="13:37" ht="12.75">
      <c r="M171" s="105"/>
      <c r="S171" s="71"/>
      <c r="Y171" s="71"/>
      <c r="AE171" s="71"/>
      <c r="AJ171" s="70"/>
      <c r="AK171" s="71"/>
    </row>
    <row r="172" spans="13:37" ht="12.75">
      <c r="M172" s="105"/>
      <c r="S172" s="71"/>
      <c r="Y172" s="71"/>
      <c r="AE172" s="71"/>
      <c r="AJ172" s="70"/>
      <c r="AK172" s="71"/>
    </row>
    <row r="173" spans="13:37" ht="12.75">
      <c r="M173" s="105"/>
      <c r="S173" s="71"/>
      <c r="Y173" s="71"/>
      <c r="AE173" s="71"/>
      <c r="AJ173" s="70"/>
      <c r="AK173" s="71"/>
    </row>
    <row r="174" spans="13:37" ht="12.75">
      <c r="M174" s="105"/>
      <c r="S174" s="71"/>
      <c r="Y174" s="71"/>
      <c r="AE174" s="71"/>
      <c r="AJ174" s="70"/>
      <c r="AK174" s="71"/>
    </row>
    <row r="175" spans="13:37" ht="12.75">
      <c r="M175" s="105"/>
      <c r="S175" s="71"/>
      <c r="Y175" s="71"/>
      <c r="AE175" s="71"/>
      <c r="AJ175" s="70"/>
      <c r="AK175" s="71"/>
    </row>
    <row r="176" spans="13:37" ht="12.75">
      <c r="M176" s="105"/>
      <c r="S176" s="71"/>
      <c r="Y176" s="71"/>
      <c r="AE176" s="71"/>
      <c r="AJ176" s="70"/>
      <c r="AK176" s="71"/>
    </row>
    <row r="177" spans="13:37" ht="12.75">
      <c r="M177" s="105"/>
      <c r="S177" s="71"/>
      <c r="Y177" s="71"/>
      <c r="AE177" s="71"/>
      <c r="AJ177" s="70"/>
      <c r="AK177" s="71"/>
    </row>
    <row r="178" spans="13:37" ht="12.75">
      <c r="M178" s="105"/>
      <c r="S178" s="71"/>
      <c r="Y178" s="71"/>
      <c r="AE178" s="71"/>
      <c r="AJ178" s="70"/>
      <c r="AK178" s="71"/>
    </row>
    <row r="179" spans="13:37" ht="12.75">
      <c r="M179" s="105"/>
      <c r="S179" s="71"/>
      <c r="Y179" s="71"/>
      <c r="AE179" s="71"/>
      <c r="AJ179" s="70"/>
      <c r="AK179" s="71"/>
    </row>
    <row r="180" spans="13:37" ht="12.75">
      <c r="M180" s="105"/>
      <c r="S180" s="71"/>
      <c r="Y180" s="71"/>
      <c r="AE180" s="71"/>
      <c r="AJ180" s="70"/>
      <c r="AK180" s="71"/>
    </row>
    <row r="181" spans="13:37" ht="12.75">
      <c r="M181" s="105"/>
      <c r="S181" s="71"/>
      <c r="Y181" s="71"/>
      <c r="AE181" s="71"/>
      <c r="AJ181" s="70"/>
      <c r="AK181" s="71"/>
    </row>
    <row r="182" spans="13:37" ht="12.75">
      <c r="M182" s="105"/>
      <c r="S182" s="71"/>
      <c r="Y182" s="71"/>
      <c r="AE182" s="71"/>
      <c r="AJ182" s="70"/>
      <c r="AK182" s="71"/>
    </row>
    <row r="183" spans="13:37" ht="12.75">
      <c r="M183" s="105"/>
      <c r="S183" s="71"/>
      <c r="Y183" s="71"/>
      <c r="AE183" s="71"/>
      <c r="AJ183" s="70"/>
      <c r="AK183" s="71"/>
    </row>
    <row r="184" spans="13:37" ht="12.75">
      <c r="M184" s="105"/>
      <c r="S184" s="71"/>
      <c r="Y184" s="71"/>
      <c r="AE184" s="71"/>
      <c r="AJ184" s="70"/>
      <c r="AK184" s="71"/>
    </row>
    <row r="185" spans="13:37" ht="12.75">
      <c r="M185" s="105"/>
      <c r="S185" s="71"/>
      <c r="Y185" s="71"/>
      <c r="AE185" s="71"/>
      <c r="AJ185" s="70"/>
      <c r="AK185" s="71"/>
    </row>
    <row r="186" spans="13:37" ht="12.75">
      <c r="M186" s="105"/>
      <c r="S186" s="71"/>
      <c r="Y186" s="71"/>
      <c r="AE186" s="71"/>
      <c r="AJ186" s="70"/>
      <c r="AK186" s="71"/>
    </row>
    <row r="187" spans="13:37" ht="12.75">
      <c r="M187" s="105"/>
      <c r="S187" s="71"/>
      <c r="Y187" s="71"/>
      <c r="AE187" s="71"/>
      <c r="AJ187" s="70"/>
      <c r="AK187" s="71"/>
    </row>
    <row r="188" spans="13:37" ht="12.75">
      <c r="M188" s="105"/>
      <c r="S188" s="71"/>
      <c r="Y188" s="71"/>
      <c r="AE188" s="71"/>
      <c r="AJ188" s="70"/>
      <c r="AK188" s="71"/>
    </row>
    <row r="189" spans="13:37" ht="12.75">
      <c r="M189" s="105"/>
      <c r="S189" s="71"/>
      <c r="Y189" s="71"/>
      <c r="AE189" s="71"/>
      <c r="AJ189" s="70"/>
      <c r="AK189" s="71"/>
    </row>
    <row r="190" spans="13:37" ht="12.75">
      <c r="M190" s="105"/>
      <c r="S190" s="71"/>
      <c r="Y190" s="71"/>
      <c r="AE190" s="71"/>
      <c r="AJ190" s="70"/>
      <c r="AK190" s="71"/>
    </row>
    <row r="191" spans="13:37" ht="12.75">
      <c r="M191" s="105"/>
      <c r="S191" s="71"/>
      <c r="Y191" s="71"/>
      <c r="AE191" s="71"/>
      <c r="AJ191" s="70"/>
      <c r="AK191" s="71"/>
    </row>
    <row r="192" spans="13:37" ht="12.75">
      <c r="M192" s="105"/>
      <c r="S192" s="71"/>
      <c r="Y192" s="71"/>
      <c r="AE192" s="71"/>
      <c r="AJ192" s="70"/>
      <c r="AK192" s="71"/>
    </row>
    <row r="193" spans="13:37" ht="12.75">
      <c r="M193" s="105"/>
      <c r="S193" s="71"/>
      <c r="Y193" s="71"/>
      <c r="AE193" s="71"/>
      <c r="AJ193" s="70"/>
      <c r="AK193" s="71"/>
    </row>
    <row r="194" spans="13:37" ht="12.75">
      <c r="M194" s="105"/>
      <c r="S194" s="71"/>
      <c r="Y194" s="71"/>
      <c r="AE194" s="71"/>
      <c r="AJ194" s="70"/>
      <c r="AK194" s="71"/>
    </row>
    <row r="195" spans="13:37" ht="12.75">
      <c r="M195" s="105"/>
      <c r="S195" s="71"/>
      <c r="Y195" s="71"/>
      <c r="AE195" s="71"/>
      <c r="AJ195" s="70"/>
      <c r="AK195" s="71"/>
    </row>
    <row r="196" spans="13:37" ht="12.75">
      <c r="M196" s="105"/>
      <c r="S196" s="71"/>
      <c r="Y196" s="71"/>
      <c r="AE196" s="71"/>
      <c r="AJ196" s="70"/>
      <c r="AK196" s="71"/>
    </row>
  </sheetData>
  <sheetProtection/>
  <autoFilter ref="A4:HK36">
    <sortState ref="A5:HK196">
      <sortCondition descending="1" sortBy="value" ref="I5:I196"/>
    </sortState>
  </autoFilter>
  <mergeCells count="22">
    <mergeCell ref="BO2:BQ2"/>
    <mergeCell ref="AZ2:BB2"/>
    <mergeCell ref="BC2:BE2"/>
    <mergeCell ref="BF2:BH2"/>
    <mergeCell ref="BI2:BK2"/>
    <mergeCell ref="BL2:BN2"/>
    <mergeCell ref="CS1:CZ1"/>
    <mergeCell ref="DB1:DG1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</mergeCells>
  <conditionalFormatting sqref="CR5:CZ23 P5:P23">
    <cfRule type="expression" priority="3313" dxfId="3">
      <formula>IF(Ranglijst!#REF!="N",TRUE,FALSE)</formula>
    </cfRule>
  </conditionalFormatting>
  <conditionalFormatting sqref="S5:S36">
    <cfRule type="expression" priority="1588" dxfId="3">
      <formula>IF(Ranglijst!#REF!="N",TRUE,FALSE)</formula>
    </cfRule>
  </conditionalFormatting>
  <conditionalFormatting sqref="P24:P36 CR24:CZ36 AB5:AB36 V5:V36 AZ5:AZ36 AE5:AE36 AK5:AK36 AQ5:AQ36 AW5:AW36 AH5:AH36 AN5:AN36 AT5:AT36 J5:J36 M5:M36 Y5:Y36 BC5:BC36 BI5:BI36 BO5:BO36 BF5:BF36 BL5:BL36">
    <cfRule type="expression" priority="764" dxfId="3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Microsoft Office User</cp:lastModifiedBy>
  <cp:lastPrinted>2019-10-12T19:12:44Z</cp:lastPrinted>
  <dcterms:created xsi:type="dcterms:W3CDTF">1997-08-28T11:48:36Z</dcterms:created>
  <dcterms:modified xsi:type="dcterms:W3CDTF">2023-03-26T11:11:20Z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